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<sst xmlns="http://schemas.openxmlformats.org/spreadsheetml/2006/main" count="6316" uniqueCount="2914">
  <si>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</si>
  <si>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</si>
  <si>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</si>
  <si>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</si>
  <si>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</si>
  <si>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</si>
  <si>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</si>
  <si>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</si>
  <si>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</si>
  <si>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</si>
  <si>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</si>
  <si>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</si>
  <si>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</si>
  <si>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</si>
  <si>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</si>
  <si>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</si>
  <si>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</si>
  <si>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</si>
  <si>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</si>
  <si>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</si>
  <si>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</si>
  <si>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</si>
  <si>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</si>
  <si>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</si>
  <si>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</si>
  <si>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</si>
  <si>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</si>
  <si>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</si>
  <si>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</si>
  <si>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</si>
  <si>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</si>
  <si>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</si>
  <si>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</si>
  <si>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</si>
  <si>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</si>
  <si>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</si>
  <si>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</si>
  <si>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</si>
  <si>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</si>
  <si>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</si>
  <si>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</si>
  <si>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</si>
  <si>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</si>
  <si>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</si>
  <si>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</si>
  <si>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</si>
  <si>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</si>
  <si>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</si>
  <si>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</si>
  <si>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</si>
  <si>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</si>
  <si>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</si>
  <si>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</si>
  <si>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</si>
  <si>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</si>
  <si>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</si>
  <si>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</si>
  <si>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</si>
  <si>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</si>
  <si>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</si>
  <si>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</si>
  <si>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</si>
  <si>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</si>
  <si>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</si>
  <si>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</si>
  <si>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</si>
  <si>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</si>
  <si>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</si>
  <si>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</si>
  <si>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</si>
  <si>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</si>
  <si>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</si>
  <si>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</si>
  <si>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</si>
  <si>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</si>
  <si>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</si>
  <si>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</si>
  <si>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</si>
  <si>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</si>
  <si>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</si>
  <si>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</si>
  <si>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</si>
  <si>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</si>
  <si>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</si>
  <si>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</si>
  <si>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</si>
  <si>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</si>
  <si>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</si>
  <si>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</si>
  <si>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</si>
  <si>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</si>
  <si>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</si>
  <si>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</si>
  <si>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</si>
  <si>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</si>
  <si>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</si>
  <si>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</si>
  <si>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</si>
  <si>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</si>
  <si>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</si>
  <si>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</si>
  <si>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</si>
  <si>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</si>
  <si>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</si>
  <si>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</si>
  <si>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</si>
  <si>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</si>
  <si>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</si>
  <si>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</si>
  <si>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</si>
  <si>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</si>
  <si>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</si>
  <si>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</si>
  <si>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</si>
  <si>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</si>
  <si>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</si>
  <si>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</si>
  <si>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</si>
  <si>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</si>
  <si>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</si>
  <si>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</si>
  <si>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</si>
  <si>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</si>
  <si>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</si>
  <si>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</si>
  <si>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</si>
  <si>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</si>
  <si>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</si>
  <si>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</si>
  <si>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</si>
  <si>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</si>
  <si>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</si>
  <si>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</si>
  <si>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</si>
  <si>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</si>
  <si>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</si>
  <si>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</si>
  <si>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</si>
  <si>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</si>
  <si>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</si>
  <si>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</si>
  <si>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</si>
  <si>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</si>
  <si>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</si>
  <si>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</si>
  <si>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</si>
  <si>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</si>
  <si>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</si>
  <si>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</si>
  <si>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</si>
  <si>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</si>
  <si>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</si>
  <si>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</si>
  <si>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</si>
  <si>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</si>
  <si>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</si>
  <si>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</si>
  <si>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</si>
  <si>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</si>
  <si>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</si>
  <si>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</si>
  <si>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</si>
  <si>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</si>
  <si>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</si>
  <si>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</si>
  <si>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</si>
  <si>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</si>
  <si>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</si>
  <si>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</si>
  <si>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</si>
  <si>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</si>
  <si>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</si>
  <si>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</si>
  <si>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</si>
  <si>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</si>
  <si>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</si>
  <si>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</si>
  <si>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</si>
  <si>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</si>
  <si>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</si>
  <si>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</si>
  <si>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</si>
  <si>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</si>
  <si>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</si>
  <si>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</si>
  <si>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</si>
  <si>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</si>
  <si>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</si>
  <si>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</si>
  <si>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</si>
  <si>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</si>
  <si>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</si>
  <si>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</si>
  <si>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</si>
  <si>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</si>
  <si>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</si>
  <si>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</si>
  <si>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</si>
  <si>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</si>
  <si>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</si>
  <si>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</si>
  <si>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</si>
  <si>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</si>
  <si>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</si>
  <si>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</si>
  <si>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</si>
  <si>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</si>
  <si>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</si>
  <si>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</si>
  <si>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</si>
  <si>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</si>
  <si>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</si>
  <si>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</si>
  <si>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</si>
  <si>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</si>
  <si>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</si>
  <si>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</si>
  <si>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</si>
  <si>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</si>
  <si>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</si>
  <si>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</si>
  <si>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</si>
  <si>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</si>
  <si>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</si>
  <si>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</si>
  <si>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</si>
  <si>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</si>
  <si>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</si>
  <si>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</si>
  <si>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</si>
  <si>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</si>
  <si>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</si>
  <si>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</si>
  <si>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</si>
  <si>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</si>
  <si>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</si>
  <si>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</si>
  <si>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</si>
  <si>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</si>
  <si>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</si>
  <si>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</si>
  <si>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</si>
  <si>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</si>
  <si>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</si>
  <si>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</si>
  <si>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</si>
  <si>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</si>
  <si>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</si>
  <si>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</si>
  <si>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</si>
  <si>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</si>
  <si>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</si>
  <si>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</si>
  <si>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</si>
  <si>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</si>
  <si>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</si>
  <si>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</si>
  <si>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</si>
  <si>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</si>
  <si>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</si>
  <si>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</si>
  <si>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</si>
  <si>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</si>
  <si>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</si>
  <si>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</si>
  <si>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</si>
  <si>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</si>
  <si>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</si>
  <si>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</si>
  <si>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</si>
  <si>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</si>
  <si>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</si>
  <si>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</si>
  <si>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</si>
  <si>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</si>
  <si>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</si>
  <si>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</si>
  <si>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</si>
  <si>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</si>
  <si>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</si>
  <si>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</si>
  <si>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</si>
  <si>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</si>
  <si>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</si>
  <si>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</si>
  <si>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</si>
  <si>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</si>
  <si>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</si>
  <si>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</si>
  <si>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</si>
  <si>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</si>
  <si>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</si>
  <si>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</si>
  <si>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</si>
  <si>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</si>
  <si>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</si>
  <si>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</si>
  <si>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</si>
  <si>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</si>
  <si>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</si>
  <si>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</si>
  <si>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</si>
  <si>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</si>
  <si>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</si>
  <si>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</si>
  <si>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</si>
  <si>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</si>
  <si>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</si>
  <si>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</si>
  <si>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</si>
  <si>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</si>
  <si>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</si>
  <si>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</si>
  <si>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</si>
  <si>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</si>
  <si>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</si>
  <si>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</si>
  <si>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</si>
  <si>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</si>
  <si>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</si>
  <si>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</si>
  <si>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</si>
  <si>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</si>
  <si>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</si>
  <si>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</si>
  <si>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</si>
  <si>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</si>
  <si>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</si>
  <si>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</si>
  <si>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</si>
  <si>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</si>
  <si>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</si>
  <si>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</si>
  <si>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</si>
  <si>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</si>
  <si>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</si>
  <si>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</si>
  <si>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</si>
  <si>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</si>
  <si>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</si>
  <si>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</si>
  <si>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</si>
  <si>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</si>
  <si>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</si>
  <si>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</si>
  <si>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</si>
  <si>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</si>
  <si>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</si>
  <si>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</si>
  <si>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</si>
  <si>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</si>
  <si>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</si>
  <si>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</si>
  <si>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</si>
  <si>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</si>
  <si>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</si>
  <si>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</si>
  <si>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</si>
  <si>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</si>
  <si>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</si>
  <si>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</si>
  <si>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</si>
  <si>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</si>
  <si>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</si>
  <si>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</si>
  <si>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</si>
  <si>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</si>
  <si>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</si>
  <si>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</si>
  <si>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</si>
  <si>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</si>
  <si>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</si>
  <si>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</si>
  <si>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</si>
  <si>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</si>
  <si>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</si>
  <si>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</si>
  <si>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</si>
  <si>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</si>
  <si>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</si>
  <si>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</si>
  <si>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</si>
  <si>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</si>
  <si>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</si>
  <si>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</si>
  <si>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</si>
  <si>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</si>
  <si>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</si>
  <si>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</si>
  <si>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</si>
  <si>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</si>
  <si>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</si>
  <si>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</si>
  <si>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</si>
  <si>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</si>
  <si>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</si>
  <si>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</si>
  <si>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</si>
  <si>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</si>
  <si>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</si>
  <si>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</si>
  <si>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</si>
  <si>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</si>
  <si>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</si>
  <si>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</si>
  <si>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</si>
  <si>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</si>
  <si>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</si>
  <si>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</si>
  <si>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</si>
  <si>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</si>
  <si>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</si>
  <si>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</si>
  <si>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</si>
  <si>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</si>
  <si>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</si>
  <si>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</si>
  <si>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</si>
  <si>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</si>
  <si>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</si>
  <si>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</si>
  <si>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</si>
  <si>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</si>
  <si>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</si>
  <si>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</si>
  <si>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</si>
  <si>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</si>
  <si>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</si>
  <si>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</si>
  <si>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</si>
  <si>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</si>
  <si>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</si>
  <si>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</si>
  <si>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</si>
  <si>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</si>
  <si>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</si>
  <si>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</si>
  <si>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</si>
  <si>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</si>
  <si>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</si>
  <si>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</si>
  <si>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</si>
  <si>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</si>
  <si>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</si>
  <si>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</si>
  <si>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</si>
  <si>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</si>
  <si>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</si>
  <si>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</si>
  <si>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</si>
  <si>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</si>
  <si>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</si>
  <si>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</si>
  <si>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</si>
  <si>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</si>
  <si>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</si>
  <si>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</si>
  <si>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</si>
  <si>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</si>
  <si>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</si>
  <si>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</si>
  <si>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</si>
  <si>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</si>
  <si>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</si>
  <si>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</si>
  <si>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</si>
  <si>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</si>
  <si>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</si>
  <si>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</si>
  <si>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</si>
  <si>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</si>
  <si>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</si>
  <si>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</si>
  <si>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</si>
  <si>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</si>
  <si>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</si>
  <si>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</si>
  <si>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</si>
  <si>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</si>
  <si>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</si>
  <si>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</si>
  <si>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</si>
  <si>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</si>
  <si>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</si>
  <si>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</si>
  <si>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</si>
  <si>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</si>
  <si>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</si>
  <si>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</si>
  <si>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</si>
  <si>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</si>
  <si>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</si>
  <si>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</si>
  <si>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</si>
  <si>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</si>
  <si>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</si>
  <si>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</si>
  <si>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</si>
  <si>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</si>
  <si>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</si>
  <si>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</si>
  <si>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</si>
  <si>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</si>
  <si>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</si>
  <si>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</si>
  <si>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</si>
  <si>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</si>
  <si>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</si>
  <si>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</si>
  <si>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</si>
  <si>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</si>
  <si>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</si>
  <si>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</si>
  <si>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</si>
  <si>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</si>
  <si>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</si>
  <si>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</si>
  <si>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</si>
  <si>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</si>
  <si>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</si>
  <si>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</si>
  <si>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</si>
  <si>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</si>
  <si>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</si>
  <si>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</si>
  <si>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</si>
  <si>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</si>
  <si>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</si>
  <si>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</si>
  <si>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</si>
  <si>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</si>
  <si>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</si>
  <si>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</si>
  <si>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</si>
  <si>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</si>
  <si>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</si>
  <si>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</si>
  <si>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</si>
  <si>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</si>
  <si>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</si>
  <si>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</si>
  <si>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</si>
  <si>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</si>
  <si>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</si>
  <si>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</si>
  <si>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</si>
  <si>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</si>
  <si>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</si>
  <si>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</si>
  <si>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</si>
  <si>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</si>
  <si>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</si>
  <si>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</si>
  <si>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</si>
  <si>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</si>
  <si>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</si>
  <si>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</si>
  <si>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</si>
  <si>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</si>
  <si>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</si>
  <si>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</si>
  <si>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</si>
  <si>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</si>
  <si>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</si>
  <si>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</si>
  <si>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</si>
  <si>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</si>
  <si>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</si>
  <si>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</si>
  <si>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</si>
  <si>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</si>
  <si>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</si>
  <si>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</si>
  <si>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</si>
  <si>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</si>
  <si>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</si>
  <si>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</si>
  <si>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</si>
  <si>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</si>
  <si>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</si>
  <si>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</si>
  <si>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</si>
  <si>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</si>
  <si>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</si>
  <si>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</si>
  <si>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</si>
  <si>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</si>
  <si>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</si>
  <si>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</si>
  <si>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</si>
  <si>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</si>
  <si>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</si>
  <si>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</si>
  <si>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</si>
  <si>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</si>
  <si>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</si>
  <si>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</si>
  <si>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</si>
  <si>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</si>
  <si>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</si>
  <si>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</si>
  <si>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</si>
  <si>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</si>
  <si>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</si>
  <si>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</si>
  <si>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</si>
  <si>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</si>
  <si>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</si>
  <si>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</si>
  <si>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</si>
  <si>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</si>
  <si>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</si>
  <si>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</si>
  <si>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</si>
  <si>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</si>
  <si>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</si>
  <si>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</si>
  <si>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</si>
  <si>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</si>
  <si>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</si>
  <si>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</si>
  <si>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</si>
  <si>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</si>
  <si>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</si>
  <si>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</si>
  <si>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</si>
  <si>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</si>
  <si>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</si>
  <si>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</si>
  <si>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</si>
  <si>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</si>
  <si>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</si>
  <si>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</si>
  <si>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</si>
  <si>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</si>
  <si>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</si>
  <si>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</si>
  <si>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</si>
  <si>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</si>
  <si>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</si>
  <si>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</si>
  <si>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</si>
  <si>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</si>
  <si>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</si>
  <si>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</si>
  <si>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</si>
  <si>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</si>
  <si>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</si>
  <si>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</si>
  <si>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</si>
  <si>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</si>
  <si>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</si>
  <si>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</si>
  <si>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</si>
  <si>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</si>
  <si>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</si>
  <si>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</si>
  <si>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</si>
  <si>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</si>
  <si>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</si>
  <si>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</si>
  <si>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</si>
  <si>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</si>
  <si>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</si>
  <si>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</si>
  <si>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</si>
  <si>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</si>
  <si>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</si>
  <si>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</si>
  <si>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</si>
  <si>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</si>
  <si>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</si>
  <si>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</si>
  <si>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</si>
  <si>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</si>
  <si>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</si>
  <si>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</si>
  <si>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</si>
  <si>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</si>
  <si>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</si>
  <si>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</si>
  <si>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</si>
  <si>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</si>
  <si>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</si>
  <si>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</si>
  <si>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</si>
  <si>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</si>
  <si>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</si>
  <si>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</si>
  <si>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</si>
  <si>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</si>
  <si>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</si>
  <si>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</si>
  <si>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</si>
  <si>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</si>
  <si>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</si>
  <si>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</si>
  <si>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</si>
  <si>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</si>
  <si>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</si>
  <si>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</si>
  <si>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</si>
  <si>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</si>
  <si>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</si>
  <si>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</si>
  <si>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</si>
  <si>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</si>
  <si>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</si>
  <si>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</si>
  <si>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</si>
  <si>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</si>
  <si>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</si>
  <si>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</si>
  <si>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</si>
  <si>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</si>
  <si>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</si>
  <si>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</si>
  <si>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</si>
  <si>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</si>
  <si>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</si>
  <si>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</si>
  <si>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</si>
  <si>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</si>
  <si>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</si>
  <si>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</si>
  <si>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</si>
  <si>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</si>
  <si>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</si>
  <si>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</si>
  <si>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</si>
  <si>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</si>
  <si>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</si>
  <si>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</si>
  <si>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</si>
  <si>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</si>
  <si>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</si>
  <si>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</si>
  <si>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</si>
  <si>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</si>
  <si>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</si>
  <si>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</si>
  <si>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</si>
  <si>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</si>
  <si>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</si>
  <si>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</si>
  <si>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</si>
  <si>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</si>
  <si>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</si>
  <si>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</si>
  <si>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</si>
  <si>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</si>
  <si>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</si>
  <si>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</si>
  <si>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</si>
  <si>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</si>
  <si>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</si>
  <si>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</si>
  <si>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</si>
  <si>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</si>
  <si>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</si>
  <si>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</si>
  <si>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</si>
  <si>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</si>
  <si>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</si>
  <si>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</si>
  <si>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</si>
  <si>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</si>
  <si>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</si>
  <si>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</si>
  <si>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</si>
  <si>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</si>
  <si>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</si>
  <si>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</si>
  <si>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</si>
  <si>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</si>
  <si>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</si>
  <si>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</si>
  <si>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</si>
  <si>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</si>
  <si>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</si>
  <si>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</si>
  <si>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</si>
  <si>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</si>
  <si>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</si>
  <si>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</si>
  <si>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</si>
  <si>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</si>
  <si>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</si>
  <si>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</si>
  <si>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</si>
  <si>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</si>
  <si>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</si>
  <si>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</si>
  <si>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</si>
  <si>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</si>
  <si>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</si>
  <si>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</si>
  <si>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</si>
  <si>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</si>
  <si>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</si>
  <si>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</si>
  <si>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</si>
  <si>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</si>
  <si>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</si>
  <si>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</si>
  <si>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</si>
  <si>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</si>
  <si>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</si>
  <si>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</si>
  <si>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</si>
  <si>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</si>
  <si>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</si>
  <si>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</si>
  <si>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</si>
  <si>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</si>
  <si>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</si>
  <si>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</si>
  <si>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</si>
  <si>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</si>
  <si>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</si>
  <si>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</si>
  <si>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</si>
  <si>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</si>
  <si>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</si>
  <si>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</si>
  <si>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</si>
  <si>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</si>
  <si>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</si>
  <si>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</si>
  <si>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</si>
  <si>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</si>
  <si>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</si>
  <si>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</si>
  <si>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</si>
  <si>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</si>
  <si>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</si>
  <si>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</si>
  <si>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</si>
  <si>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</si>
  <si>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</si>
  <si>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</si>
  <si>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</si>
  <si>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</si>
  <si>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</si>
  <si>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</si>
  <si>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</si>
  <si>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</si>
  <si>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</si>
  <si>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</si>
  <si>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</si>
  <si>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</si>
  <si>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</si>
  <si>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</si>
  <si>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</si>
  <si>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</si>
  <si>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</si>
  <si>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</si>
  <si>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</si>
  <si>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</si>
  <si>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</si>
  <si>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</si>
  <si>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</si>
  <si>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</si>
  <si>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</si>
  <si>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</si>
  <si>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</si>
  <si>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</si>
  <si>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</si>
  <si>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</si>
  <si>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</si>
  <si>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</si>
  <si>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</si>
  <si>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</si>
  <si>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</si>
  <si>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</si>
  <si>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</si>
  <si>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</si>
  <si>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</si>
  <si>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</si>
  <si>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</si>
  <si>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</si>
  <si>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</si>
  <si>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</si>
  <si>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</si>
  <si>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</si>
  <si>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</si>
  <si>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</si>
  <si>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</si>
  <si>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</si>
  <si>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</si>
  <si>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</si>
  <si>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</si>
  <si>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</si>
  <si>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</si>
  <si>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</si>
  <si>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</si>
  <si>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</si>
  <si>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</si>
  <si>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</si>
  <si>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</si>
  <si>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</si>
  <si>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</si>
  <si>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</si>
  <si>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</si>
  <si>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</si>
  <si>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</si>
  <si>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</si>
  <si>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</si>
  <si>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</si>
  <si>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</si>
  <si>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</si>
  <si>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</si>
  <si>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</si>
  <si>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</si>
  <si>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</si>
  <si>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</si>
  <si>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</si>
  <si>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</si>
  <si>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</si>
  <si>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</si>
  <si>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</si>
  <si>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</si>
  <si>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</si>
  <si>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</si>
  <si>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</si>
  <si>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</si>
  <si>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</si>
  <si>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</si>
  <si>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</si>
  <si>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</si>
  <si>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</si>
  <si>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</si>
  <si>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</si>
  <si>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</si>
  <si>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</si>
  <si>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</si>
  <si>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</si>
  <si>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</si>
  <si>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</si>
  <si>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</si>
  <si>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</si>
  <si>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</si>
  <si>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</si>
  <si>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</si>
  <si>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</si>
  <si>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</si>
  <si>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</si>
  <si>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</si>
  <si>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</si>
  <si>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</si>
  <si>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</si>
  <si>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</si>
  <si>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</si>
  <si>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</si>
  <si>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</si>
  <si>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</si>
  <si>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</si>
  <si>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</si>
  <si>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</si>
  <si>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</si>
  <si>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</si>
  <si>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</si>
  <si>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</si>
  <si>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</si>
  <si>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</si>
  <si>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</si>
  <si>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</si>
  <si>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</si>
  <si>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</si>
  <si>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</si>
  <si>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</si>
  <si>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</si>
  <si>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</si>
  <si>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</si>
  <si>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</si>
  <si>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</si>
  <si>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</si>
  <si>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</si>
  <si>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</si>
  <si>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</si>
  <si>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</si>
  <si>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</si>
  <si>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</si>
  <si>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</si>
  <si>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</si>
  <si>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</si>
  <si>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</si>
  <si>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</si>
  <si>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</si>
  <si>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</si>
  <si>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</si>
  <si>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</si>
  <si>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</si>
  <si>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</si>
  <si>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</si>
  <si>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</si>
  <si>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</si>
  <si>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</si>
  <si>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</si>
  <si>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</si>
  <si>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</si>
  <si>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</si>
  <si>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</si>
  <si>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</si>
  <si>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</si>
  <si>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</si>
  <si>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</si>
  <si>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</si>
  <si>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</si>
  <si>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</si>
  <si>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</si>
  <si>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</si>
  <si>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</si>
  <si>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</si>
  <si>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</si>
  <si>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</si>
  <si>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</si>
  <si>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</si>
  <si>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</si>
  <si>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</si>
  <si>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</si>
  <si>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</si>
  <si>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</si>
  <si>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</si>
  <si>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</si>
  <si>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</si>
  <si>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</si>
  <si>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</si>
  <si>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</si>
  <si>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</si>
  <si>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</si>
  <si>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</si>
  <si>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</si>
  <si>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</si>
  <si>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</si>
  <si>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</si>
  <si>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</si>
  <si>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</si>
  <si>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</si>
  <si>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</si>
  <si>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</si>
  <si>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</si>
  <si>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</si>
  <si>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</si>
  <si>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</si>
  <si>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</si>
  <si>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</si>
  <si>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</si>
  <si>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</si>
  <si>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</si>
  <si>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</si>
  <si>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</si>
  <si>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</si>
  <si>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</si>
  <si>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</si>
  <si>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</si>
  <si>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</si>
  <si>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</si>
  <si>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</si>
  <si>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</si>
  <si>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</si>
  <si>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</si>
  <si>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</si>
  <si>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</si>
  <si>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</si>
  <si>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</si>
  <si>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</si>
  <si>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</si>
  <si>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</si>
  <si>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</si>
  <si>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</si>
  <si>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</si>
  <si>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</si>
  <si>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</si>
  <si>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</si>
  <si>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</si>
  <si>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</si>
  <si>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</si>
  <si>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</si>
  <si>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</si>
  <si>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</si>
  <si>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</si>
  <si>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</si>
  <si>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</si>
  <si>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</si>
  <si>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</si>
  <si>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</si>
  <si>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</si>
  <si>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</si>
  <si>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</si>
  <si>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</si>
  <si>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</si>
  <si>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</si>
  <si>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</si>
  <si>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</si>
  <si>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</si>
  <si>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</si>
  <si>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</si>
  <si>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</si>
  <si>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</si>
  <si>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</si>
  <si>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</si>
  <si>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</si>
  <si>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</si>
  <si>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</si>
  <si>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</si>
  <si>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</si>
  <si>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</si>
  <si>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</si>
  <si>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</si>
  <si>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</si>
  <si>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</si>
  <si>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</si>
  <si>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</si>
  <si>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</si>
  <si>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</si>
  <si>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</si>
  <si>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</si>
  <si>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</si>
  <si>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</si>
  <si>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</si>
  <si>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</si>
  <si>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</si>
  <si>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</si>
  <si>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</si>
  <si>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</si>
  <si>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</si>
  <si>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</si>
  <si>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</si>
  <si>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</si>
  <si>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</si>
  <si>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</si>
  <si>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</si>
  <si>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</si>
  <si>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</si>
  <si>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</si>
  <si>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</si>
  <si>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</si>
  <si>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</si>
  <si>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</si>
  <si>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</si>
  <si>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</si>
  <si>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</si>
  <si>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</si>
  <si>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</si>
  <si>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</si>
  <si>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</si>
  <si>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</si>
  <si>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</si>
  <si>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</si>
  <si>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</si>
  <si>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</si>
  <si>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</si>
  <si>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</si>
  <si>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</si>
  <si>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</si>
  <si>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</si>
  <si>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</si>
  <si>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</si>
  <si>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</si>
  <si>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</si>
  <si>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</si>
  <si>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</si>
  <si>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</si>
  <si>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</si>
  <si>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</si>
  <si>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</si>
  <si>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</si>
  <si>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</si>
  <si>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</si>
  <si>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</si>
  <si>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</si>
  <si>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</si>
  <si>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</si>
  <si>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</si>
  <si>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</si>
  <si>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</si>
  <si>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</si>
  <si>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</si>
  <si>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</si>
  <si>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</si>
  <si>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</si>
  <si>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</si>
  <si>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</si>
  <si>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</si>
  <si>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</si>
  <si>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</si>
  <si>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</si>
  <si>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</si>
  <si>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</si>
  <si>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</si>
  <si>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</si>
  <si>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</si>
  <si>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</si>
  <si>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</si>
  <si>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</si>
  <si>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</si>
  <si>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</si>
  <si>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</si>
  <si>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</si>
  <si>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</si>
  <si>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</si>
  <si>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</si>
  <si>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</si>
  <si>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</si>
  <si>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</si>
  <si>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</si>
  <si>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</si>
  <si>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</si>
  <si>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</si>
  <si>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</si>
  <si>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</si>
  <si>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</si>
  <si>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</si>
  <si>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</si>
  <si>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</si>
  <si>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</si>
  <si>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</si>
  <si>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</si>
  <si>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</si>
  <si>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</si>
  <si>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</si>
  <si>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</si>
  <si>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</si>
  <si>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</si>
  <si>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</si>
  <si>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</si>
  <si>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</si>
  <si>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</si>
  <si>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</si>
  <si>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</si>
  <si>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</si>
  <si>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</si>
  <si>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</si>
  <si>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</si>
  <si>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</si>
  <si>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</si>
  <si>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</si>
  <si>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</si>
  <si>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</si>
  <si>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</si>
  <si>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</si>
  <si>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</si>
  <si>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</si>
  <si>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</si>
  <si>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</si>
  <si>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</si>
  <si>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</si>
  <si>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</si>
  <si>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</si>
  <si>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</si>
  <si>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</si>
  <si>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</si>
  <si>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</si>
  <si>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</si>
  <si>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</si>
  <si>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</si>
  <si>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</si>
  <si>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</si>
  <si>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</si>
  <si>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</si>
  <si>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</si>
  <si>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</si>
  <si>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</si>
  <si>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</si>
  <si>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</si>
  <si>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</si>
  <si>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</si>
  <si>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</si>
  <si>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</si>
  <si>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</si>
  <si>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</si>
  <si>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</si>
  <si>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</si>
  <si>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</si>
  <si>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</si>
  <si>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</si>
  <si>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</si>
  <si>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</si>
  <si>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</si>
  <si>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</si>
  <si>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</si>
  <si>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</si>
  <si>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</si>
  <si>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</si>
  <si>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</si>
  <si>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</si>
  <si>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</si>
  <si>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</si>
  <si>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</si>
  <si>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</si>
  <si>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</si>
  <si>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</si>
  <si>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</si>
  <si>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</si>
  <si>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</si>
  <si>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</si>
  <si>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</si>
  <si>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</si>
  <si>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</si>
  <si>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</si>
  <si>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</si>
  <si>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</si>
  <si>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</si>
  <si>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</si>
  <si>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</si>
  <si>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</si>
  <si>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</si>
  <si>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</si>
  <si>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</si>
  <si>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</si>
  <si>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</si>
  <si>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</si>
  <si>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</si>
  <si>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</si>
  <si>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</si>
  <si>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</si>
  <si>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</si>
  <si>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</si>
  <si>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</si>
  <si>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</si>
  <si>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</si>
  <si>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</si>
  <si>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</si>
  <si>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</si>
  <si>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</si>
  <si>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</si>
  <si>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</si>
  <si>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</si>
  <si>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</si>
  <si>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</si>
  <si>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</si>
  <si>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</si>
  <si>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</si>
  <si>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</si>
  <si>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</si>
  <si>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</si>
  <si>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</si>
  <si>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</si>
  <si>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</si>
  <si>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</si>
  <si>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</si>
  <si>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</si>
  <si>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</si>
  <si>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</si>
  <si>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</si>
  <si>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</si>
  <si>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</si>
  <si>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</si>
  <si>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</si>
  <si>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</si>
  <si>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</si>
  <si>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</si>
  <si>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</si>
  <si>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</si>
  <si>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</si>
  <si>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</si>
  <si>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</si>
  <si>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</si>
  <si>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</si>
  <si>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</si>
  <si>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</si>
  <si>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</si>
  <si>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</si>
  <si>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</si>
  <si>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</si>
  <si>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</si>
  <si>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</si>
  <si>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</si>
  <si>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</si>
  <si>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</si>
  <si>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</si>
  <si>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</si>
  <si>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</si>
  <si>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</si>
  <si>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</si>
  <si>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</si>
  <si>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</si>
  <si>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</si>
  <si>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</si>
  <si>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</si>
  <si>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</si>
  <si>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</si>
  <si>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</si>
  <si>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</si>
  <si>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</si>
  <si>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</si>
  <si>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</si>
  <si>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</si>
  <si>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</si>
  <si>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</si>
  <si>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</si>
  <si>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</si>
  <si>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</si>
  <si>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</si>
  <si>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</si>
  <si>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</si>
  <si>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</si>
  <si>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</si>
  <si>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</si>
  <si>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</si>
  <si>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</si>
  <si>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</si>
  <si>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</si>
  <si>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</si>
  <si>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</si>
  <si>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</si>
  <si>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</si>
  <si>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</si>
  <si>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</si>
  <si>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</si>
  <si>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</si>
  <si>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</si>
  <si>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</si>
  <si>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</si>
  <si>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</si>
  <si>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</si>
  <si>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</si>
  <si>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</si>
  <si>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</si>
  <si>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</si>
  <si>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</si>
  <si>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</si>
  <si>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</si>
  <si>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</si>
  <si>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</si>
  <si>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</si>
  <si>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</si>
  <si>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</si>
  <si>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</si>
  <si>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</si>
  <si>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</si>
  <si>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</si>
  <si>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</si>
  <si>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</si>
  <si>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</si>
  <si>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</si>
  <si>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</si>
  <si>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</si>
  <si>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</si>
  <si>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</si>
  <si>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</si>
  <si>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</si>
  <si>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</si>
  <si>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</si>
  <si>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</si>
  <si>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</si>
  <si>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</si>
  <si>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</si>
  <si>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</si>
  <si>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</si>
  <si>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</si>
  <si>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</si>
  <si>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</si>
  <si>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</si>
  <si>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</si>
  <si>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</si>
  <si>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</si>
  <si>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</si>
  <si>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</si>
  <si>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</si>
  <si>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</si>
  <si>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</si>
  <si>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</si>
  <si>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</si>
  <si>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</si>
  <si>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</si>
  <si>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</si>
  <si>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</si>
  <si>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</si>
  <si>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</si>
  <si>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</si>
  <si>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</si>
  <si>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</si>
  <si>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</si>
  <si>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</si>
  <si>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</si>
  <si>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</si>
  <si>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</si>
  <si>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</si>
  <si>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</si>
  <si>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</si>
  <si>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</si>
  <si>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</si>
  <si>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</si>
  <si>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</si>
  <si>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</si>
  <si>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</si>
  <si>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</si>
  <si>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</si>
  <si>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</si>
  <si>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</si>
  <si>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</si>
  <si>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</si>
  <si>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</si>
  <si>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</si>
  <si>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</si>
  <si>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</si>
  <si>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</si>
  <si>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</si>
  <si>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</si>
  <si>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</si>
  <si>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</si>
  <si>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</si>
  <si>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</si>
  <si>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</si>
  <si>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</si>
  <si>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</si>
  <si>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</si>
  <si>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</si>
  <si>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</si>
  <si>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</si>
  <si>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</si>
  <si>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</si>
  <si>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</si>
  <si>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</si>
  <si>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</si>
  <si>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</si>
  <si>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</si>
  <si>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</si>
  <si>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</si>
  <si>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</si>
  <si>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</si>
  <si>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</si>
  <si>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</si>
  <si>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</si>
  <si>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</si>
  <si>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</si>
  <si>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</si>
  <si>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</si>
  <si>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</si>
  <si>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</si>
  <si>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</si>
  <si>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</si>
  <si>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</si>
  <si>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</si>
  <si>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</si>
  <si>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</si>
  <si>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</si>
  <si>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</si>
  <si>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</si>
  <si>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</si>
  <si>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</si>
  <si>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</si>
  <si>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</si>
  <si>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</si>
  <si>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</si>
  <si>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</si>
  <si>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</si>
  <si>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</si>
  <si>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</si>
  <si>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</si>
  <si>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</si>
  <si>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</si>
  <si>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</si>
  <si>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</si>
  <si>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</si>
  <si>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</si>
  <si>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</si>
  <si>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</si>
  <si>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</si>
  <si>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</si>
  <si>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</si>
  <si>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</si>
  <si>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</si>
  <si>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</si>
  <si>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</si>
  <si>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</si>
  <si>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</si>
  <si>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</si>
  <si>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</si>
  <si>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</si>
  <si>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</si>
  <si>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</si>
  <si>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</si>
  <si>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</si>
  <si>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</si>
  <si>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</si>
  <si>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</si>
  <si>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</si>
  <si>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</si>
  <si>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</si>
  <si>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</si>
  <si>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</si>
  <si>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</si>
  <si>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</si>
  <si>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</si>
  <si>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</si>
  <si>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</si>
  <si>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</si>
  <si>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</si>
  <si>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</si>
  <si>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</si>
  <si>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</si>
  <si>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</si>
  <si>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</si>
  <si>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</si>
  <si>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</si>
  <si>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</si>
  <si>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</si>
  <si>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</si>
  <si>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</si>
  <si>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</si>
  <si>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</si>
  <si>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</si>
  <si>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</si>
  <si>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</si>
  <si>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</si>
  <si>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</si>
  <si>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</si>
  <si>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</si>
  <si>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</si>
  <si>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</si>
  <si>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</si>
  <si>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</si>
  <si>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</si>
  <si>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</si>
  <si>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</si>
  <si>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</si>
  <si>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</si>
  <si>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</si>
  <si>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</si>
  <si>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</si>
  <si>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</si>
  <si>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</si>
  <si>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</si>
  <si>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</si>
  <si>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</si>
  <si>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</si>
  <si>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</si>
  <si>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</si>
  <si>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</si>
  <si>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</si>
  <si>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</si>
  <si>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</si>
  <si>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</si>
  <si>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</si>
  <si>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</si>
  <si>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</si>
  <si>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</si>
  <si>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</si>
  <si>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</si>
  <si>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</si>
  <si>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</si>
  <si>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</si>
  <si>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</si>
  <si>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</si>
  <si>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</si>
  <si>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</si>
  <si>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</si>
  <si>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</si>
  <si>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</si>
  <si>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</si>
  <si>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</si>
  <si>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</si>
  <si>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</si>
  <si>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</si>
  <si>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</si>
  <si>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</si>
  <si>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</si>
  <si>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</si>
  <si>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</si>
  <si>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</si>
  <si>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</si>
  <si>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</si>
  <si>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</si>
  <si>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</si>
  <si>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</si>
  <si>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</si>
  <si>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</si>
  <si>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</si>
  <si>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</si>
  <si>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</si>
  <si>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</si>
  <si>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</si>
  <si>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</si>
  <si>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</si>
  <si>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</si>
  <si>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</si>
  <si>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</si>
  <si>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</si>
  <si>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</si>
  <si>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</si>
  <si>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</si>
  <si>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</si>
  <si>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</si>
  <si>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</si>
  <si>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</si>
  <si>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</si>
  <si>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</si>
  <si>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</si>
  <si>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</si>
  <si>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</si>
  <si>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</si>
  <si>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</si>
  <si>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</si>
  <si>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</si>
  <si>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</si>
  <si>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</si>
  <si>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</si>
  <si>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</si>
  <si>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</si>
  <si>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</si>
  <si>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</si>
  <si>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</si>
  <si>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</si>
  <si>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</si>
  <si>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</si>
  <si>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</si>
  <si>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</si>
  <si>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</si>
  <si>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</si>
  <si>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</si>
  <si>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</si>
  <si>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</si>
  <si>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</si>
  <si>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</si>
  <si>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</si>
  <si>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</si>
  <si>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</si>
  <si>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</si>
  <si>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</si>
  <si>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</si>
  <si>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</si>
  <si>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</si>
  <si>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</si>
  <si>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</si>
  <si>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</si>
  <si>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</si>
  <si>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</si>
  <si>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</si>
  <si>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</si>
  <si>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</si>
  <si>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</si>
  <si>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</si>
  <si>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</si>
  <si>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</si>
  <si>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</si>
  <si>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</si>
  <si>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</si>
  <si>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</si>
  <si>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</si>
  <si>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</si>
  <si>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</si>
  <si>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</si>
  <si>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</si>
  <si>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</si>
  <si>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</si>
  <si>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</si>
  <si>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</si>
  <si>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</si>
  <si>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</si>
  <si>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</si>
  <si>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</si>
  <si>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</si>
  <si>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</si>
  <si>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</si>
  <si>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</si>
  <si>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</si>
  <si>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</si>
  <si>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</si>
  <si>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</si>
  <si>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</si>
  <si>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</si>
  <si>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</si>
  <si>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</si>
  <si>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</si>
  <si>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</si>
  <si>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</si>
  <si>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</si>
  <si>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</si>
  <si>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</si>
  <si>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</si>
  <si>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</si>
  <si>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</si>
  <si>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</si>
  <si>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</si>
  <si>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</si>
  <si>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</si>
  <si>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</si>
  <si>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</si>
  <si>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</si>
  <si>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</si>
  <si>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</si>
  <si>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</si>
  <si>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</si>
  <si>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</si>
  <si>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</si>
  <si>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</si>
  <si>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</si>
  <si>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</si>
  <si>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</si>
  <si>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</si>
  <si>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</si>
  <si>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</si>
  <si>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</si>
  <si>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</si>
  <si>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</si>
  <si>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</si>
  <si>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</si>
  <si>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</si>
  <si>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</si>
  <si>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</si>
  <si>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</si>
  <si>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</si>
  <si>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</si>
  <si>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</si>
  <si>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</si>
  <si>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</si>
  <si>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</si>
  <si>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</si>
  <si>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</si>
  <si>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</si>
  <si>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</si>
  <si>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</si>
  <si>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</si>
  <si>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</si>
  <si>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</si>
  <si>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</si>
  <si>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</si>
  <si>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</si>
  <si>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</si>
  <si>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</si>
  <si>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</si>
  <si>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</si>
  <si>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</si>
  <si>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</si>
  <si>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</si>
  <si>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</si>
  <si>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</si>
  <si>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</si>
  <si>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</si>
  <si>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</si>
  <si>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</si>
  <si>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</si>
  <si>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</si>
  <si>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</si>
  <si>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</si>
  <si>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</si>
  <si>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</si>
  <si>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</si>
  <si>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</si>
  <si>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</si>
  <si>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</si>
  <si>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</si>
  <si>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</si>
  <si>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</si>
  <si>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</si>
  <si>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</si>
  <si>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</si>
  <si>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</si>
  <si>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</si>
  <si>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</si>
  <si>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</si>
  <si>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</si>
  <si>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</si>
  <si>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</si>
  <si>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</si>
  <si>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</si>
  <si>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</si>
  <si>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</si>
  <si>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</si>
  <si>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</si>
  <si>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</si>
  <si>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</si>
  <si>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</si>
  <si>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</si>
  <si>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</si>
  <si>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</si>
  <si>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</si>
  <si>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</si>
  <si>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</si>
  <si>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</si>
  <si>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</si>
  <si>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</si>
  <si>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</si>
  <si>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</si>
  <si>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</si>
  <si>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</si>
  <si>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</si>
  <si>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</si>
  <si>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</si>
  <si>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</si>
  <si>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</si>
  <si>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</si>
  <si>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</si>
  <si>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</si>
  <si>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</si>
  <si>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</si>
  <si>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</si>
  <si>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</si>
  <si>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</si>
  <si>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</si>
  <si>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</si>
  <si>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</si>
  <si>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</si>
  <si>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</si>
  <si>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</si>
  <si>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</si>
  <si>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</si>
  <si>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</si>
  <si>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</si>
  <si>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</si>
  <si>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</si>
  <si>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</si>
  <si>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</si>
  <si>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</si>
  <si>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</si>
  <si>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</si>
  <si>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</si>
  <si>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</si>
  <si>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</si>
  <si>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</si>
  <si>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</si>
  <si>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</si>
  <si>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</si>
  <si>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</si>
  <si>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</si>
  <si>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</si>
  <si>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</si>
  <si>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</si>
  <si>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</si>
  <si>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</si>
  <si>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</si>
  <si>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</si>
  <si>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</si>
  <si>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</si>
  <si>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</si>
  <si>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</si>
  <si>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</si>
  <si>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</si>
  <si>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</si>
  <si>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</si>
  <si>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</si>
  <si>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</si>
  <si>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</si>
  <si>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</si>
  <si>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</si>
  <si>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</si>
  <si>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</si>
  <si>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</si>
  <si>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</si>
  <si>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</si>
  <si>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</si>
  <si>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</si>
  <si>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</si>
  <si>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</si>
  <si>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</si>
  <si>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</si>
  <si>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</si>
  <si>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</si>
  <si>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</si>
  <si>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</si>
  <si>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</si>
  <si>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</si>
  <si>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</si>
  <si>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</si>
  <si>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</si>
  <si>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</si>
  <si>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</si>
  <si>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</si>
  <si>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</si>
  <si>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</si>
  <si>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</si>
  <si>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</si>
  <si>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</si>
  <si>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</si>
  <si>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</si>
  <si>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</si>
  <si>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</si>
  <si>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</si>
  <si>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</si>
  <si>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</si>
  <si>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</si>
  <si>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</si>
  <si>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</si>
  <si>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</si>
  <si>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</si>
  <si>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</si>
  <si>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</si>
  <si>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</si>
  <si>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</si>
  <si>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</si>
  <si>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</si>
  <si>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</si>
  <si>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</si>
  <si>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</si>
  <si>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</si>
  <si>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</si>
  <si>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</si>
  <si>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</si>
  <si>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</si>
  <si>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</si>
  <si>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</si>
  <si>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</si>
  <si>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</si>
  <si>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</si>
  <si>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</si>
  <si>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</si>
  <si>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</si>
  <si>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</si>
  <si>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</si>
  <si>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</si>
  <si>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</si>
  <si>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</si>
  <si>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</si>
  <si>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</si>
  <si>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</si>
  <si>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</si>
  <si>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</si>
  <si>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</si>
  <si>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</si>
  <si>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</si>
  <si>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</si>
  <si>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</si>
  <si>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</si>
  <si>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</si>
  <si>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</si>
  <si>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</si>
  <si>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</si>
  <si>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</si>
  <si>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</si>
  <si>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</si>
  <si>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</si>
  <si>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</si>
  <si>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</si>
  <si>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</si>
  <si>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</si>
  <si>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</si>
  <si>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</si>
  <si>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</si>
  <si>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</si>
  <si>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</si>
  <si>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</si>
  <si>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</si>
  <si>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</si>
  <si>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</si>
  <si>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</si>
  <si>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</si>
  <si>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</si>
  <si>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</si>
  <si>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</si>
  <si>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</si>
  <si>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</si>
  <si>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</si>
  <si>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</si>
  <si>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</si>
  <si>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</si>
  <si>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</si>
  <si>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</si>
  <si>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</si>
  <si>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</si>
  <si>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</si>
  <si>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</si>
  <si>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</si>
  <si>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</si>
  <si>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</si>
  <si>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</si>
  <si>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</si>
  <si>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</si>
  <si>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</si>
  <si>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</si>
  <si>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</si>
  <si>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</si>
  <si>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</si>
  <si>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</si>
  <si>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</si>
  <si>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</si>
  <si>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</si>
  <si>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</si>
  <si>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</si>
  <si>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</si>
  <si>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</si>
  <si>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</si>
  <si>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</si>
  <si>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</si>
  <si>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</si>
  <si>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</si>
  <si>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</si>
  <si>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</si>
  <si>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</si>
  <si>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</si>
  <si>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</si>
  <si>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</si>
  <si>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</si>
  <si>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</si>
  <si>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</si>
  <si>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</si>
  <si>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</si>
  <si>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</si>
  <si>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</si>
  <si>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</si>
  <si>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</si>
  <si>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</si>
  <si>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</si>
  <si>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</si>
  <si>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</si>
  <si>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</si>
  <si>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</si>
  <si>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</si>
  <si>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</si>
  <si>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</si>
  <si>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</si>
  <si>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</si>
  <si>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</si>
  <si>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</si>
  <si>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</si>
  <si>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</si>
  <si>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</si>
  <si>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</si>
  <si>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</si>
  <si>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</si>
  <si>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</si>
  <si>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</si>
  <si>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</si>
  <si>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</si>
  <si>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</si>
  <si>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</si>
  <si>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</si>
  <si>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</si>
  <si>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</si>
  <si>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</si>
  <si>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</si>
  <si>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</si>
  <si>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</si>
  <si>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</si>
  <si>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</si>
  <si>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</si>
  <si>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</si>
  <si>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</si>
  <si>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</si>
  <si>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</si>
  <si>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</si>
  <si>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</si>
  <si>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</si>
  <si>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</si>
  <si>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</si>
  <si>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</si>
  <si>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</si>
  <si>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</si>
  <si>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</si>
  <si>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</si>
  <si>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</si>
  <si>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</si>
  <si>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</si>
  <si>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</si>
  <si>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</si>
  <si>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</si>
  <si>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</si>
  <si>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</si>
  <si>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</si>
  <si>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</si>
  <si>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</si>
  <si>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</si>
  <si>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</si>
  <si>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</si>
  <si>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</si>
  <si>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</si>
  <si>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</si>
  <si>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</si>
  <si>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</si>
  <si>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</si>
  <si>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</si>
  <si>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</si>
  <si>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</si>
  <si>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</si>
  <si>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</si>
  <si>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</si>
  <si>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</si>
  <si>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</si>
  <si>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</si>
  <si>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</si>
  <si>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</si>
  <si>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</si>
  <si>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</si>
  <si>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</si>
  <si>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</si>
  <si>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</si>
  <si>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</si>
  <si>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</si>
  <si>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</si>
  <si>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</si>
  <si>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</si>
  <si>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</si>
  <si>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</si>
  <si>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</si>
  <si>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</si>
  <si>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</si>
  <si>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</si>
  <si>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</si>
  <si>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</si>
  <si>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</si>
  <si>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</si>
  <si>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</si>
  <si>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</si>
  <si>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</si>
  <si>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</si>
  <si>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</si>
  <si>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</si>
  <si>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</si>
  <si>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</si>
  <si>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</si>
  <si>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</si>
  <si>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</si>
  <si>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</si>
  <si>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</si>
  <si>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</si>
  <si>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</si>
  <si>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</si>
  <si>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</si>
  <si>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</si>
  <si>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</si>
  <si>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</si>
  <si>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</si>
  <si>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</si>
  <si>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</si>
  <si>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</si>
  <si>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</si>
  <si>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</si>
  <si>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</si>
  <si>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</si>
  <si>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</si>
  <si>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</si>
  <si>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</si>
  <si>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</si>
  <si>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</si>
  <si>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</si>
  <si>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</si>
  <si>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</si>
  <si>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</si>
  <si>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</si>
  <si>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</si>
  <si>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</si>
  <si>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</si>
  <si>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</si>
  <si>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</si>
  <si>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</si>
  <si>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</si>
  <si>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</si>
  <si>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</si>
  <si>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</si>
  <si>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</si>
  <si>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</si>
  <si>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</si>
  <si>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</si>
  <si>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</si>
  <si>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</si>
  <si>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</si>
  <si>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</si>
  <si>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</si>
  <si>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</si>
  <si>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</si>
  <si>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</si>
  <si>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</si>
  <si>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</si>
  <si>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</si>
  <si>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</si>
  <si>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</si>
  <si>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</si>
  <si>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</si>
  <si>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</si>
  <si>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</si>
  <si>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</si>
  <si>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</si>
  <si>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</si>
  <si>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</si>
  <si>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</si>
  <si>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</si>
  <si>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</si>
  <si>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</si>
  <si>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</si>
  <si>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</si>
  <si>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</si>
  <si>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</si>
  <si>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</si>
  <si>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</si>
  <si>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</si>
  <si>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</si>
  <si>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</si>
  <si>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</si>
  <si>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</si>
  <si>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</si>
  <si>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</si>
  <si>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</si>
  <si>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</si>
  <si>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</si>
  <si>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</si>
  <si>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</si>
  <si>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</si>
  <si>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</si>
  <si>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</si>
  <si>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</si>
  <si>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</si>
  <si>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</si>
  <si>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</si>
  <si>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</si>
  <si>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</si>
  <si>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</si>
  <si>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</si>
  <si>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</si>
  <si>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</si>
  <si>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</si>
  <si>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</si>
  <si>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</si>
  <si>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</si>
  <si>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</si>
  <si>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</si>
  <si>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</si>
  <si>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</si>
  <si>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</si>
  <si>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</si>
  <si>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</si>
  <si>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</si>
  <si>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</si>
  <si>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</si>
  <si>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</si>
  <si>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</si>
  <si>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</si>
  <si>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</si>
  <si>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</si>
  <si>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</si>
  <si>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</si>
  <si>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</si>
  <si>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</si>
  <si>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</si>
  <si>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</si>
  <si>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</si>
  <si>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</si>
  <si>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</si>
  <si>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</si>
  <si>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</si>
  <si>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</si>
  <si>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</si>
  <si>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</si>
  <si>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</si>
  <si>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</si>
  <si>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</si>
  <si>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</si>
  <si>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</si>
  <si>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</si>
  <si>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</si>
  <si>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</si>
  <si>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</si>
  <si>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</si>
  <si>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</si>
  <si>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</si>
  <si>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</si>
  <si>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</si>
  <si>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</si>
  <si>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</si>
  <si>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</si>
  <si>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</si>
  <si>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</si>
  <si>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</si>
  <si>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</si>
  <si>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</si>
  <si>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</si>
  <si>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</si>
  <si>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</si>
  <si>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</si>
  <si>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</si>
  <si>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</si>
  <si>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</si>
  <si>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</si>
  <si>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</si>
  <si>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</si>
  <si>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</si>
  <si>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</si>
  <si>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</si>
  <si>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</si>
  <si>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</si>
  <si>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</si>
  <si>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</si>
  <si>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</si>
  <si>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</si>
  <si>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</si>
  <si>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</si>
  <si>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</si>
  <si>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</si>
  <si>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</si>
  <si>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</si>
  <si>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</si>
  <si>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</si>
  <si>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</si>
  <si>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</si>
  <si>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</si>
  <si>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</si>
  <si>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</si>
  <si>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</si>
  <si>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</si>
  <si>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</si>
  <si>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</si>
  <si>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</si>
  <si>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</si>
  <si>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</si>
  <si>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</si>
  <si>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</si>
  <si>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</si>
  <si>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</si>
  <si>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</si>
  <si>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</si>
  <si>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</si>
  <si>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</si>
  <si>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</si>
  <si>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</si>
  <si>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</si>
  <si>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</si>
  <si>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</si>
  <si>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</si>
  <si>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</si>
  <si>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</si>
  <si>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</si>
  <si>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</si>
  <si>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</si>
  <si>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</si>
  <si>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</si>
  <si>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</si>
  <si>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</si>
  <si>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</si>
  <si>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</si>
  <si>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</si>
  <si>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</si>
  <si>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</si>
  <si>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</si>
  <si>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</si>
  <si>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</si>
  <si>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</si>
  <si>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</si>
  <si>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</si>
  <si>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</si>
  <si>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</si>
  <si>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</si>
  <si>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</si>
  <si>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</si>
  <si>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</si>
  <si>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</si>
  <si>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</si>
  <si>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</si>
  <si>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</si>
  <si>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</si>
  <si>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</si>
  <si>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</si>
  <si>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</si>
  <si>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</si>
  <si>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</si>
  <si>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</si>
  <si>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</si>
  <si>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</si>
  <si>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</si>
  <si>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</si>
  <si>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</si>
  <si>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</si>
  <si>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</si>
  <si>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</si>
  <si>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</si>
  <si>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</si>
  <si>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</si>
  <si>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</si>
  <si>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</si>
  <si>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</si>
  <si>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</si>
  <si>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</si>
  <si>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</si>
  <si>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</si>
  <si>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</si>
  <si>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</si>
  <si>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</si>
  <si>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</si>
  <si>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</si>
  <si>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</si>
  <si>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</si>
  <si>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</si>
  <si>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</si>
  <si>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</si>
  <si>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</si>
  <si>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</si>
  <si>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</si>
  <si>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</si>
  <si>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</si>
  <si>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</si>
  <si>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</si>
  <si>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</si>
  <si>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</si>
  <si>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</si>
  <si>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</si>
  <si>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</si>
  <si>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</si>
  <si>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</si>
  <si>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</si>
  <si>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</si>
  <si>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</si>
  <si>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</si>
  <si>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</si>
  <si>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</si>
  <si>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</si>
  <si>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</si>
  <si>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</si>
  <si>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</si>
  <si>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</si>
  <si>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</si>
  <si>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</si>
  <si>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</si>
  <si>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</si>
  <si>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</si>
  <si>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</si>
  <si>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</si>
  <si>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</si>
  <si>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</si>
  <si>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</si>
  <si>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</si>
  <si>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</si>
  <si>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</si>
  <si>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</si>
  <si>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</si>
  <si>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</si>
  <si>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</si>
  <si>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</si>
  <si>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</si>
  <si>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</si>
  <si>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</si>
  <si>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</si>
  <si>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</si>
  <si>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</si>
  <si>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</si>
  <si>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</si>
  <si>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</si>
  <si>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</si>
  <si>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</si>
  <si>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</si>
  <si>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</si>
  <si>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</si>
  <si>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</si>
  <si>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</si>
  <si>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</si>
  <si>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</si>
  <si>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</si>
  <si>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</si>
  <si>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</si>
  <si>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</si>
  <si>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</si>
  <si>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</si>
  <si>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</si>
  <si>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</si>
  <si>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</si>
  <si>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</si>
  <si>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</si>
  <si>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</si>
  <si>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</si>
  <si>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</si>
  <si>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</si>
  <si>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</si>
  <si>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</si>
  <si>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</si>
  <si>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</si>
  <si>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</si>
  <si>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</si>
  <si>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</si>
  <si>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</si>
  <si>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</si>
  <si>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</si>
  <si>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</si>
  <si>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</si>
  <si>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</si>
  <si>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</si>
  <si>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</si>
  <si>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</si>
  <si>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</si>
  <si>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</si>
  <si>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</si>
  <si>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</si>
  <si>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</si>
  <si>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</si>
  <si>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</si>
  <si>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</si>
  <si>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</si>
  <si>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</si>
  <si>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</si>
  <si>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</si>
  <si>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</si>
  <si>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</si>
  <si>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</si>
  <si>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</si>
  <si>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</si>
  <si>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</si>
  <si>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</si>
  <si>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</si>
  <si>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</si>
  <si>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</si>
  <si>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</si>
  <si>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</si>
  <si>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</si>
  <si>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</si>
  <si>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</si>
  <si>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</si>
  <si>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</si>
  <si>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</si>
  <si>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</si>
  <si>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</si>
  <si>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</si>
  <si>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</si>
  <si>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</si>
  <si>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</si>
  <si>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</si>
  <si>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</si>
  <si>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</si>
  <si>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</si>
  <si>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</si>
  <si>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</si>
  <si>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</si>
  <si>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</si>
  <si>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</si>
  <si>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</si>
  <si>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</si>
  <si>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</si>
  <si>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</si>
  <si>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</si>
  <si>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</si>
  <si>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</si>
  <si>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</si>
  <si>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</si>
  <si>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</si>
  <si>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</si>
  <si>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</si>
  <si>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</si>
  <si>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</si>
  <si>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</si>
  <si>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</si>
  <si>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</si>
  <si>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</si>
  <si>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</si>
  <si>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</si>
  <si>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</si>
  <si>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</si>
  <si>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</si>
  <si>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</si>
  <si>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</si>
  <si>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</si>
  <si>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</si>
  <si>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</si>
  <si>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</si>
  <si>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</si>
  <si>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</si>
  <si>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</si>
  <si>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</si>
  <si>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</si>
  <si>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</si>
  <si>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</si>
  <si>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</si>
  <si>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</si>
  <si>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</si>
  <si>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</si>
  <si>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</si>
  <si>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</si>
  <si>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</si>
  <si>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</si>
  <si>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</si>
  <si>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</si>
  <si>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</si>
  <si>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</si>
  <si>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</si>
  <si>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</si>
  <si>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</si>
  <si>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</si>
  <si>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</si>
  <si>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</si>
  <si>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</si>
  <si>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</si>
  <si>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</si>
  <si>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</si>
  <si>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</si>
  <si>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</si>
  <si>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</si>
  <si>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</si>
  <si>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</si>
  <si>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</si>
  <si>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</si>
  <si>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</si>
  <si>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</si>
  <si>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</si>
  <si>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</si>
  <si>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</si>
  <si>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</si>
  <si>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</si>
  <si>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</si>
  <si>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</si>
  <si>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</si>
  <si>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</si>
  <si>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</si>
  <si>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</si>
  <si>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</si>
  <si>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</si>
  <si>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</si>
  <si>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</si>
  <si>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</si>
  <si>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</si>
  <si>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</si>
  <si>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</si>
  <si>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</si>
  <si>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</si>
  <si>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</si>
  <si>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</si>
  <si>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</si>
  <si>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</si>
  <si>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</si>
  <si>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</si>
  <si>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</si>
  <si>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</si>
  <si>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</si>
  <si>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</si>
  <si>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</si>
  <si>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</si>
  <si>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</si>
  <si>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</si>
  <si>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</si>
  <si>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</si>
  <si>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</si>
  <si>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</si>
  <si>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</si>
  <si>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</si>
  <si>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</si>
  <si>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</si>
  <si>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</si>
  <si>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</si>
  <si>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</si>
  <si>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</si>
  <si>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</si>
  <si>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</si>
  <si>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</si>
  <si>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</si>
  <si>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</si>
  <si>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</si>
  <si>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</si>
  <si>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</si>
  <si>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</si>
  <si>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</si>
  <si>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</si>
  <si>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</si>
  <si>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</si>
  <si>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</si>
  <si>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</si>
  <si>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</si>
  <si>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</si>
  <si>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</si>
  <si>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</si>
  <si>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</si>
  <si>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</si>
  <si>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</si>
  <si>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</si>
  <si>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</si>
  <si>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</si>
  <si>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</si>
  <si>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</si>
  <si>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</si>
  <si>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</si>
  <si>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</si>
  <si>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</si>
  <si>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</si>
  <si>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</si>
  <si>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</si>
  <si>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</si>
  <si>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</si>
  <si>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</si>
  <si>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</si>
  <si>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</si>
  <si>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</si>
  <si>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</si>
  <si>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</si>
  <si>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</si>
  <si>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</si>
  <si>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</si>
  <si>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</si>
  <si>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</si>
  <si>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</si>
  <si>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</si>
  <si>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</si>
  <si>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</si>
  <si>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</si>
  <si>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</si>
  <si>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</si>
  <si>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</si>
  <si>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</si>
  <si>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</si>
  <si>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</si>
  <si>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</si>
  <si>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</si>
  <si>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</si>
  <si>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</si>
  <si>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</si>
  <si>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</si>
  <si>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</si>
  <si>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</si>
  <si>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</si>
  <si>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</si>
  <si>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</si>
  <si>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</si>
  <si>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</si>
  <si>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</si>
  <si>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</si>
  <si>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</si>
  <si>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</si>
  <si>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</si>
  <si>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</si>
  <si>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</si>
  <si>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</si>
  <si>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</si>
  <si>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</si>
  <si>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</si>
  <si>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</si>
  <si>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</si>
  <si>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</si>
  <si>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</si>
  <si>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</si>
  <si>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</si>
  <si>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</si>
  <si>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</si>
  <si>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</si>
  <si>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</si>
  <si>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</si>
  <si>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</si>
  <si>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</si>
  <si>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</si>
  <si>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</si>
  <si>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</si>
  <si>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</si>
  <si>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</si>
  <si>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</si>
  <si>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</si>
  <si>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</si>
  <si>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</si>
  <si>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</si>
  <si>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</si>
  <si>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</si>
  <si>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</si>
  <si>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</si>
  <si>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</si>
  <si>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</si>
  <si>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</si>
  <si>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</si>
  <si>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</si>
  <si>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</si>
  <si>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</si>
  <si>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</si>
  <si>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</si>
  <si>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</si>
  <si>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</si>
  <si>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</si>
  <si>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</si>
  <si>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</si>
  <si>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</si>
  <si>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</si>
  <si>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</si>
  <si>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</si>
  <si>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</si>
  <si>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</si>
  <si>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</si>
  <si>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</si>
  <si>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</si>
  <si>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</si>
  <si>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</si>
  <si>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</si>
  <si>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</si>
  <si>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</si>
  <si>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</si>
  <si>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</si>
  <si>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</si>
  <si>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</si>
  <si>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</si>
  <si>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</si>
  <si>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</si>
  <si>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</si>
  <si>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</si>
  <si>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</si>
  <si>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</si>
  <si>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</si>
  <si>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</si>
  <si>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</si>
  <si>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</si>
  <si>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</si>
  <si>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</si>
  <si>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</si>
  <si>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</si>
  <si>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</si>
  <si>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</si>
  <si>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</si>
  <si>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</si>
  <si>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</si>
  <si>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</si>
  <si>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</si>
  <si>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</si>
  <si>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</si>
  <si>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</si>
  <si>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</si>
  <si>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</si>
  <si>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</si>
  <si>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</si>
  <si>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</si>
  <si>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</si>
  <si>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</si>
  <si>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</si>
  <si>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</si>
  <si>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</si>
  <si>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</si>
  <si>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</si>
  <si>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</si>
  <si>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</si>
  <si>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</si>
  <si>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</si>
  <si>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</si>
  <si>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</si>
  <si>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</si>
  <si>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</si>
  <si>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</si>
  <si>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</si>
  <si>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Севернобанатска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</si>
</sst>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1562</c:v>
                </c:pt>
                <c:pt idx="1">
                  <c:v>1885</c:v>
                </c:pt>
                <c:pt idx="2">
                  <c:v>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1671</c:v>
                </c:pt>
                <c:pt idx="1">
                  <c:v>2009</c:v>
                </c:pt>
                <c:pt idx="2">
                  <c:v>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92928"/>
        <c:axId val="114494464"/>
      </c:barChart>
      <c:catAx>
        <c:axId val="11449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94464"/>
        <c:crosses val="autoZero"/>
        <c:auto val="1"/>
        <c:lblAlgn val="ctr"/>
        <c:lblOffset val="100"/>
        <c:noMultiLvlLbl val="0"/>
      </c:catAx>
      <c:valAx>
        <c:axId val="11449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929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9736</c:v>
                </c:pt>
                <c:pt idx="1">
                  <c:v>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33600"/>
        <c:axId val="116635136"/>
      </c:barChart>
      <c:catAx>
        <c:axId val="11663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635136"/>
        <c:crosses val="autoZero"/>
        <c:auto val="1"/>
        <c:lblAlgn val="ctr"/>
        <c:lblOffset val="100"/>
        <c:noMultiLvlLbl val="0"/>
      </c:catAx>
      <c:valAx>
        <c:axId val="11663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33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6509</c:v>
                </c:pt>
                <c:pt idx="1">
                  <c:v>5614</c:v>
                </c:pt>
                <c:pt idx="2">
                  <c:v>5349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47808"/>
        <c:axId val="116649344"/>
      </c:barChart>
      <c:catAx>
        <c:axId val="1166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9344"/>
        <c:crosses val="autoZero"/>
        <c:auto val="1"/>
        <c:lblAlgn val="ctr"/>
        <c:lblOffset val="100"/>
        <c:noMultiLvlLbl val="0"/>
      </c:catAx>
      <c:valAx>
        <c:axId val="11664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4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139</c:v>
                </c:pt>
                <c:pt idx="1">
                  <c:v>199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42400"/>
        <c:axId val="116748288"/>
      </c:barChart>
      <c:catAx>
        <c:axId val="116742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48288"/>
        <c:crosses val="autoZero"/>
        <c:auto val="1"/>
        <c:lblAlgn val="ctr"/>
        <c:lblOffset val="100"/>
        <c:noMultiLvlLbl val="0"/>
      </c:catAx>
      <c:valAx>
        <c:axId val="116748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742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438</c:v>
                </c:pt>
                <c:pt idx="1">
                  <c:v>216</c:v>
                </c:pt>
                <c:pt idx="2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17312"/>
        <c:axId val="117118848"/>
      </c:barChart>
      <c:catAx>
        <c:axId val="1171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18848"/>
        <c:crosses val="autoZero"/>
        <c:auto val="1"/>
        <c:lblAlgn val="ctr"/>
        <c:lblOffset val="100"/>
        <c:noMultiLvlLbl val="0"/>
      </c:catAx>
      <c:valAx>
        <c:axId val="11711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1731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381</c:v>
                </c:pt>
                <c:pt idx="1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41504"/>
        <c:axId val="117143040"/>
      </c:barChart>
      <c:catAx>
        <c:axId val="11714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43040"/>
        <c:crosses val="autoZero"/>
        <c:auto val="1"/>
        <c:lblAlgn val="ctr"/>
        <c:lblOffset val="100"/>
        <c:noMultiLvlLbl val="0"/>
      </c:catAx>
      <c:valAx>
        <c:axId val="117143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41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574.47</c:v>
                </c:pt>
                <c:pt idx="1">
                  <c:v>617.32000000000005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61344"/>
        <c:axId val="117171328"/>
      </c:barChart>
      <c:catAx>
        <c:axId val="117161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71328"/>
        <c:crosses val="autoZero"/>
        <c:auto val="1"/>
        <c:lblAlgn val="ctr"/>
        <c:lblOffset val="100"/>
        <c:noMultiLvlLbl val="0"/>
      </c:catAx>
      <c:valAx>
        <c:axId val="11717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6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50124</c:v>
                </c:pt>
                <c:pt idx="1">
                  <c:v>43605</c:v>
                </c:pt>
                <c:pt idx="2">
                  <c:v>49376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01088"/>
        <c:axId val="117402624"/>
      </c:barChart>
      <c:catAx>
        <c:axId val="1174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02624"/>
        <c:crosses val="autoZero"/>
        <c:auto val="1"/>
        <c:lblAlgn val="ctr"/>
        <c:lblOffset val="100"/>
        <c:noMultiLvlLbl val="0"/>
      </c:catAx>
      <c:valAx>
        <c:axId val="11740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01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3.7</c:v>
                </c:pt>
                <c:pt idx="1">
                  <c:v>0.8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11200"/>
        <c:axId val="117429376"/>
      </c:barChart>
      <c:catAx>
        <c:axId val="11741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29376"/>
        <c:crosses val="autoZero"/>
        <c:auto val="1"/>
        <c:lblAlgn val="ctr"/>
        <c:lblOffset val="100"/>
        <c:noMultiLvlLbl val="0"/>
      </c:catAx>
      <c:valAx>
        <c:axId val="1174293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112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25.9</c:v>
                </c:pt>
                <c:pt idx="1">
                  <c:v>25.2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19872"/>
        <c:axId val="117521408"/>
      </c:barChart>
      <c:catAx>
        <c:axId val="1175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21408"/>
        <c:crosses val="autoZero"/>
        <c:auto val="1"/>
        <c:lblAlgn val="ctr"/>
        <c:lblOffset val="100"/>
        <c:noMultiLvlLbl val="0"/>
      </c:catAx>
      <c:valAx>
        <c:axId val="1175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19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16.752096334265037</c:v>
                </c:pt>
                <c:pt idx="1">
                  <c:v>59.614426495300663</c:v>
                </c:pt>
                <c:pt idx="2">
                  <c:v>23.633477170434297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464</c:v>
                </c:pt>
                <c:pt idx="1">
                  <c:v>572</c:v>
                </c:pt>
                <c:pt idx="2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245</c:v>
                </c:pt>
                <c:pt idx="1">
                  <c:v>268</c:v>
                </c:pt>
                <c:pt idx="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07136"/>
        <c:axId val="114508928"/>
      </c:barChart>
      <c:catAx>
        <c:axId val="11450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08928"/>
        <c:crosses val="autoZero"/>
        <c:auto val="1"/>
        <c:lblAlgn val="ctr"/>
        <c:lblOffset val="100"/>
        <c:noMultiLvlLbl val="0"/>
      </c:catAx>
      <c:valAx>
        <c:axId val="1145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071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210</c:v>
                </c:pt>
                <c:pt idx="1">
                  <c:v>213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601024"/>
        <c:axId val="117602560"/>
      </c:barChart>
      <c:catAx>
        <c:axId val="1176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2560"/>
        <c:crosses val="autoZero"/>
        <c:auto val="1"/>
        <c:lblAlgn val="ctr"/>
        <c:lblOffset val="100"/>
        <c:noMultiLvlLbl val="0"/>
      </c:catAx>
      <c:valAx>
        <c:axId val="1176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601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36</c:v>
                </c:pt>
                <c:pt idx="1">
                  <c:v>32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9</c:v>
                </c:pt>
                <c:pt idx="1">
                  <c:v>10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293632"/>
        <c:axId val="118295168"/>
      </c:barChart>
      <c:catAx>
        <c:axId val="1182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95168"/>
        <c:crosses val="autoZero"/>
        <c:auto val="1"/>
        <c:lblAlgn val="ctr"/>
        <c:lblOffset val="100"/>
        <c:noMultiLvlLbl val="0"/>
      </c:catAx>
      <c:valAx>
        <c:axId val="11829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293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88.5</c:v>
                </c:pt>
                <c:pt idx="1">
                  <c:v>84.9</c:v>
                </c:pt>
                <c:pt idx="2">
                  <c:v>101.7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92.1</c:v>
                </c:pt>
                <c:pt idx="1">
                  <c:v>90.8</c:v>
                </c:pt>
                <c:pt idx="2">
                  <c:v>98.6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39072"/>
        <c:axId val="118340608"/>
      </c:barChart>
      <c:catAx>
        <c:axId val="118339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40608"/>
        <c:crosses val="autoZero"/>
        <c:auto val="1"/>
        <c:lblAlgn val="ctr"/>
        <c:lblOffset val="100"/>
        <c:noMultiLvlLbl val="0"/>
      </c:catAx>
      <c:valAx>
        <c:axId val="11834060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3907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2187</c:v>
                </c:pt>
                <c:pt idx="1">
                  <c:v>2026</c:v>
                </c:pt>
                <c:pt idx="2">
                  <c:v>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362112"/>
        <c:axId val="118363648"/>
      </c:barChart>
      <c:catAx>
        <c:axId val="11836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3648"/>
        <c:crosses val="autoZero"/>
        <c:auto val="1"/>
        <c:lblAlgn val="ctr"/>
        <c:lblOffset val="100"/>
        <c:noMultiLvlLbl val="0"/>
      </c:catAx>
      <c:valAx>
        <c:axId val="11836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69</c:v>
                </c:pt>
                <c:pt idx="1">
                  <c:v>84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63</c:v>
                </c:pt>
                <c:pt idx="1">
                  <c:v>79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98976"/>
        <c:axId val="118400512"/>
      </c:barChart>
      <c:catAx>
        <c:axId val="1183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00512"/>
        <c:crosses val="autoZero"/>
        <c:auto val="1"/>
        <c:lblAlgn val="ctr"/>
        <c:lblOffset val="100"/>
        <c:noMultiLvlLbl val="0"/>
      </c:catAx>
      <c:valAx>
        <c:axId val="11840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98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199</c:v>
                </c:pt>
                <c:pt idx="1">
                  <c:v>293</c:v>
                </c:pt>
                <c:pt idx="2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384</c:v>
                </c:pt>
                <c:pt idx="1">
                  <c:v>363</c:v>
                </c:pt>
                <c:pt idx="2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40320"/>
        <c:axId val="118441856"/>
      </c:barChart>
      <c:catAx>
        <c:axId val="11844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41856"/>
        <c:crosses val="autoZero"/>
        <c:auto val="1"/>
        <c:lblAlgn val="ctr"/>
        <c:lblOffset val="100"/>
        <c:noMultiLvlLbl val="0"/>
      </c:catAx>
      <c:valAx>
        <c:axId val="11844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4032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2.1761343005041334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2.225112100049822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2.2791565685140305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2.4598677599412264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2.2504454446424198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2.3467121540942903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2.6034233792992798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2.9749790999907111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3.2080458702426089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3.3988903995068447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3.3836903927512858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3.9123128499168223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4.3598686043860457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4.4257353003268003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3.7856461269538344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2.5628900279511235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1.8138674728299879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1.2185338749039443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548736"/>
        <c:axId val="118550528"/>
      </c:barChart>
      <c:catAx>
        <c:axId val="1185487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550528"/>
        <c:crosses val="autoZero"/>
        <c:auto val="1"/>
        <c:lblAlgn val="ctr"/>
        <c:lblOffset val="100"/>
        <c:noMultiLvlLbl val="0"/>
      </c:catAx>
      <c:valAx>
        <c:axId val="1185505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548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2.3222232543214467</c:v>
                </c:pt>
                <c:pt idx="1">
                  <c:v>2.3196899198621868</c:v>
                </c:pt>
                <c:pt idx="2">
                  <c:v>2.4092010707560312</c:v>
                </c:pt>
                <c:pt idx="3">
                  <c:v>2.5426233522770456</c:v>
                </c:pt>
                <c:pt idx="4">
                  <c:v>2.3661343849486158</c:v>
                </c:pt>
                <c:pt idx="5">
                  <c:v>2.6422678410079294</c:v>
                </c:pt>
                <c:pt idx="6">
                  <c:v>2.8162234738770993</c:v>
                </c:pt>
                <c:pt idx="7">
                  <c:v>3.2164903184401412</c:v>
                </c:pt>
                <c:pt idx="8">
                  <c:v>3.5500460222426762</c:v>
                </c:pt>
                <c:pt idx="9">
                  <c:v>3.5297793465685983</c:v>
                </c:pt>
                <c:pt idx="10">
                  <c:v>3.3532903792401689</c:v>
                </c:pt>
                <c:pt idx="11">
                  <c:v>3.7788905683958083</c:v>
                </c:pt>
                <c:pt idx="12">
                  <c:v>3.9410239737884329</c:v>
                </c:pt>
                <c:pt idx="13">
                  <c:v>3.7712905650180288</c:v>
                </c:pt>
                <c:pt idx="14">
                  <c:v>2.9699124310721916</c:v>
                </c:pt>
                <c:pt idx="15">
                  <c:v>1.6036007127114278</c:v>
                </c:pt>
                <c:pt idx="16">
                  <c:v>0.97702265645451392</c:v>
                </c:pt>
                <c:pt idx="17">
                  <c:v>0.50497800221244549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693888"/>
        <c:axId val="118695424"/>
      </c:barChart>
      <c:catAx>
        <c:axId val="1186938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695424"/>
        <c:crosses val="autoZero"/>
        <c:auto val="1"/>
        <c:lblAlgn val="ctr"/>
        <c:lblOffset val="100"/>
        <c:noMultiLvlLbl val="0"/>
      </c:catAx>
      <c:valAx>
        <c:axId val="1186954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693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0.17640029589727055</c:v>
                </c:pt>
                <c:pt idx="1">
                  <c:v>0.14688481782202456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1.4168926993038826</c:v>
                </c:pt>
                <c:pt idx="1">
                  <c:v>0.96291158349993877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9.3947383395610853</c:v>
                </c:pt>
                <c:pt idx="1">
                  <c:v>5.8325513076828921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26.120521234422718</c:v>
                </c:pt>
                <c:pt idx="1">
                  <c:v>22.424415520829083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46.787807515031957</c:v>
                </c:pt>
                <c:pt idx="1">
                  <c:v>57.115753396711412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5.3925380778058081</c:v>
                </c:pt>
                <c:pt idx="1">
                  <c:v>4.6676730996776694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10.711101837977278</c:v>
                </c:pt>
                <c:pt idx="1">
                  <c:v>8.8498102737769795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797440"/>
        <c:axId val="118798976"/>
      </c:barChart>
      <c:catAx>
        <c:axId val="1187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98976"/>
        <c:crosses val="autoZero"/>
        <c:auto val="1"/>
        <c:lblAlgn val="ctr"/>
        <c:lblOffset val="100"/>
        <c:noMultiLvlLbl val="0"/>
      </c:catAx>
      <c:valAx>
        <c:axId val="118798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974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30.05823106541985</c:v>
                </c:pt>
                <c:pt idx="1">
                  <c:v>26.14549757232037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32.28315092657575</c:v>
                </c:pt>
                <c:pt idx="1">
                  <c:v>39.403892447672284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37.410140171848028</c:v>
                </c:pt>
                <c:pt idx="1">
                  <c:v>34.183361214247824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0.24847783615637034</c:v>
                </c:pt>
                <c:pt idx="1">
                  <c:v>0.26724876575951689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871552"/>
        <c:axId val="118873088"/>
      </c:barChart>
      <c:catAx>
        <c:axId val="11887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73088"/>
        <c:crosses val="autoZero"/>
        <c:auto val="1"/>
        <c:lblAlgn val="ctr"/>
        <c:lblOffset val="100"/>
        <c:noMultiLvlLbl val="0"/>
      </c:catAx>
      <c:valAx>
        <c:axId val="118873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715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3447</c:v>
                </c:pt>
                <c:pt idx="1">
                  <c:v>2970</c:v>
                </c:pt>
                <c:pt idx="2">
                  <c:v>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3286</c:v>
                </c:pt>
                <c:pt idx="1">
                  <c:v>2799</c:v>
                </c:pt>
                <c:pt idx="2">
                  <c:v>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33120"/>
        <c:axId val="114534656"/>
      </c:barChart>
      <c:catAx>
        <c:axId val="11453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34656"/>
        <c:crosses val="autoZero"/>
        <c:auto val="1"/>
        <c:lblAlgn val="ctr"/>
        <c:lblOffset val="100"/>
        <c:noMultiLvlLbl val="0"/>
      </c:catAx>
      <c:valAx>
        <c:axId val="11453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331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7</c:v>
                </c:pt>
                <c:pt idx="1">
                  <c:v>9</c:v>
                </c:pt>
                <c:pt idx="2">
                  <c:v>67</c:v>
                </c:pt>
                <c:pt idx="3">
                  <c:v>107</c:v>
                </c:pt>
                <c:pt idx="4">
                  <c:v>118</c:v>
                </c:pt>
                <c:pt idx="5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8</c:v>
                </c:pt>
                <c:pt idx="1">
                  <c:v>5</c:v>
                </c:pt>
                <c:pt idx="2">
                  <c:v>74</c:v>
                </c:pt>
                <c:pt idx="3">
                  <c:v>91</c:v>
                </c:pt>
                <c:pt idx="4">
                  <c:v>89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900608"/>
        <c:axId val="118902144"/>
      </c:barChart>
      <c:catAx>
        <c:axId val="118900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02144"/>
        <c:crosses val="autoZero"/>
        <c:auto val="1"/>
        <c:lblAlgn val="ctr"/>
        <c:lblOffset val="100"/>
        <c:noMultiLvlLbl val="0"/>
      </c:catAx>
      <c:valAx>
        <c:axId val="118902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00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0.94</c:v>
                </c:pt>
                <c:pt idx="1">
                  <c:v>0.65</c:v>
                </c:pt>
                <c:pt idx="3">
                  <c:v>0.57999999999999996</c:v>
                </c:pt>
                <c:pt idx="4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939008"/>
        <c:axId val="118940800"/>
      </c:barChart>
      <c:catAx>
        <c:axId val="11893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40800"/>
        <c:crosses val="autoZero"/>
        <c:auto val="1"/>
        <c:lblAlgn val="ctr"/>
        <c:lblOffset val="100"/>
        <c:noMultiLvlLbl val="0"/>
      </c:catAx>
      <c:valAx>
        <c:axId val="1189408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390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10.714285714285714</c:v>
                </c:pt>
                <c:pt idx="1">
                  <c:v>60.087059754649786</c:v>
                </c:pt>
                <c:pt idx="2">
                  <c:v>21.307245753601375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89.285714285714292</c:v>
                </c:pt>
                <c:pt idx="1">
                  <c:v>39.912940245350221</c:v>
                </c:pt>
                <c:pt idx="2">
                  <c:v>78.692754246398621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254400"/>
        <c:axId val="119256192"/>
      </c:barChart>
      <c:catAx>
        <c:axId val="11925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56192"/>
        <c:crosses val="autoZero"/>
        <c:auto val="1"/>
        <c:lblAlgn val="ctr"/>
        <c:lblOffset val="100"/>
        <c:noMultiLvlLbl val="0"/>
      </c:catAx>
      <c:valAx>
        <c:axId val="119256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54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531</c:v>
                </c:pt>
                <c:pt idx="1">
                  <c:v>515</c:v>
                </c:pt>
                <c:pt idx="2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525</c:v>
                </c:pt>
                <c:pt idx="1">
                  <c:v>554</c:v>
                </c:pt>
                <c:pt idx="2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78624"/>
        <c:axId val="119580160"/>
      </c:barChart>
      <c:catAx>
        <c:axId val="11957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80160"/>
        <c:crosses val="autoZero"/>
        <c:auto val="1"/>
        <c:lblAlgn val="ctr"/>
        <c:lblOffset val="100"/>
        <c:noMultiLvlLbl val="0"/>
      </c:catAx>
      <c:valAx>
        <c:axId val="119580160"/>
        <c:scaling>
          <c:orientation val="minMax"/>
          <c:max val="1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57862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1244</c:v>
                </c:pt>
                <c:pt idx="1">
                  <c:v>1478</c:v>
                </c:pt>
                <c:pt idx="2">
                  <c:v>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1279</c:v>
                </c:pt>
                <c:pt idx="1">
                  <c:v>1524</c:v>
                </c:pt>
                <c:pt idx="2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90304"/>
        <c:axId val="119891840"/>
      </c:barChart>
      <c:catAx>
        <c:axId val="11989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91840"/>
        <c:crosses val="autoZero"/>
        <c:auto val="1"/>
        <c:lblAlgn val="ctr"/>
        <c:lblOffset val="100"/>
        <c:noMultiLvlLbl val="0"/>
      </c:catAx>
      <c:valAx>
        <c:axId val="11989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890304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33.523139619270921</c:v>
                </c:pt>
                <c:pt idx="1">
                  <c:v>32.768518518518519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30.095461396750959</c:v>
                </c:pt>
                <c:pt idx="1">
                  <c:v>30.873456790123456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16.289845363702337</c:v>
                </c:pt>
                <c:pt idx="1">
                  <c:v>17.466049382716051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12.281583207726232</c:v>
                </c:pt>
                <c:pt idx="1">
                  <c:v>12.793209876543211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4.8903031318037176</c:v>
                </c:pt>
                <c:pt idx="1">
                  <c:v>4.2191358024691361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2.919667280745827</c:v>
                </c:pt>
                <c:pt idx="1">
                  <c:v>1.8796296296296298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981184"/>
        <c:axId val="119982720"/>
      </c:barChart>
      <c:catAx>
        <c:axId val="119981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82720"/>
        <c:crosses val="autoZero"/>
        <c:auto val="1"/>
        <c:lblAlgn val="ctr"/>
        <c:lblOffset val="100"/>
        <c:noMultiLvlLbl val="0"/>
      </c:catAx>
      <c:valAx>
        <c:axId val="119982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81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54.35</c:v>
                </c:pt>
                <c:pt idx="1">
                  <c:v>37.81</c:v>
                </c:pt>
                <c:pt idx="2">
                  <c:v>6.21</c:v>
                </c:pt>
                <c:pt idx="3">
                  <c:v>1.1499999999999999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57.54</c:v>
                </c:pt>
                <c:pt idx="1">
                  <c:v>33.11</c:v>
                </c:pt>
                <c:pt idx="2">
                  <c:v>7.28</c:v>
                </c:pt>
                <c:pt idx="3">
                  <c:v>1.49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0094080"/>
        <c:axId val="120108160"/>
      </c:barChart>
      <c:catAx>
        <c:axId val="1200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08160"/>
        <c:crosses val="autoZero"/>
        <c:auto val="1"/>
        <c:lblAlgn val="ctr"/>
        <c:lblOffset val="100"/>
        <c:noMultiLvlLbl val="0"/>
      </c:catAx>
      <c:valAx>
        <c:axId val="12010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0940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57208</c:v>
                </c:pt>
                <c:pt idx="1">
                  <c:v>63386</c:v>
                </c:pt>
                <c:pt idx="2">
                  <c:v>72105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145792"/>
        <c:axId val="120147328"/>
      </c:barChart>
      <c:catAx>
        <c:axId val="12014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47328"/>
        <c:crosses val="autoZero"/>
        <c:auto val="1"/>
        <c:lblAlgn val="ctr"/>
        <c:lblOffset val="100"/>
        <c:noMultiLvlLbl val="0"/>
      </c:catAx>
      <c:valAx>
        <c:axId val="12014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4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17096</c:v>
                </c:pt>
                <c:pt idx="1">
                  <c:v>17309</c:v>
                </c:pt>
                <c:pt idx="2">
                  <c:v>17488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21392</c:v>
                </c:pt>
                <c:pt idx="1">
                  <c:v>21725</c:v>
                </c:pt>
                <c:pt idx="2">
                  <c:v>21626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178560"/>
        <c:axId val="120180096"/>
      </c:barChart>
      <c:catAx>
        <c:axId val="12017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80096"/>
        <c:crosses val="autoZero"/>
        <c:auto val="1"/>
        <c:lblAlgn val="ctr"/>
        <c:lblOffset val="100"/>
        <c:noMultiLvlLbl val="0"/>
      </c:catAx>
      <c:valAx>
        <c:axId val="12018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1785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30.1</c:v>
                </c:pt>
                <c:pt idx="1">
                  <c:v>26.4</c:v>
                </c:pt>
                <c:pt idx="2">
                  <c:v>4.5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21.9</c:v>
                </c:pt>
                <c:pt idx="1">
                  <c:v>49.9</c:v>
                </c:pt>
                <c:pt idx="2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85.936361428224444</c:v>
                </c:pt>
                <c:pt idx="1">
                  <c:v>89.744191504341714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14.063638571775563</c:v>
                </c:pt>
                <c:pt idx="1">
                  <c:v>10.255808495658297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0297344"/>
        <c:axId val="120298880"/>
      </c:barChart>
      <c:catAx>
        <c:axId val="120297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98880"/>
        <c:crosses val="autoZero"/>
        <c:auto val="1"/>
        <c:lblAlgn val="ctr"/>
        <c:lblOffset val="100"/>
        <c:noMultiLvlLbl val="0"/>
      </c:catAx>
      <c:valAx>
        <c:axId val="1202988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29734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28.7</c:v>
                </c:pt>
                <c:pt idx="1">
                  <c:v>14.4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28576"/>
        <c:axId val="120330112"/>
      </c:barChart>
      <c:catAx>
        <c:axId val="1203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30112"/>
        <c:crosses val="autoZero"/>
        <c:auto val="1"/>
        <c:lblAlgn val="ctr"/>
        <c:lblOffset val="100"/>
        <c:noMultiLvlLbl val="0"/>
      </c:catAx>
      <c:valAx>
        <c:axId val="12033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2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26.9</c:v>
                </c:pt>
                <c:pt idx="1">
                  <c:v>25</c:v>
                </c:pt>
                <c:pt idx="2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75552"/>
        <c:axId val="120377344"/>
      </c:barChart>
      <c:catAx>
        <c:axId val="1203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377344"/>
        <c:crosses val="autoZero"/>
        <c:auto val="1"/>
        <c:lblAlgn val="ctr"/>
        <c:lblOffset val="100"/>
        <c:noMultiLvlLbl val="0"/>
      </c:catAx>
      <c:valAx>
        <c:axId val="12037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3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15.07</c:v>
                </c:pt>
                <c:pt idx="1">
                  <c:v>3.88</c:v>
                </c:pt>
                <c:pt idx="2">
                  <c:v>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3.81</c:v>
                </c:pt>
                <c:pt idx="1">
                  <c:v>1.81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424704"/>
        <c:axId val="120430592"/>
      </c:barChart>
      <c:catAx>
        <c:axId val="12042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30592"/>
        <c:crosses val="autoZero"/>
        <c:auto val="1"/>
        <c:lblAlgn val="ctr"/>
        <c:lblOffset val="100"/>
        <c:noMultiLvlLbl val="0"/>
      </c:catAx>
      <c:valAx>
        <c:axId val="12043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4247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17544</c:v>
                </c:pt>
                <c:pt idx="1">
                  <c:v>19697</c:v>
                </c:pt>
                <c:pt idx="2">
                  <c:v>24982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2302</c:v>
                </c:pt>
                <c:pt idx="1">
                  <c:v>4008</c:v>
                </c:pt>
                <c:pt idx="2">
                  <c:v>11151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547584"/>
        <c:axId val="120569856"/>
      </c:barChart>
      <c:catAx>
        <c:axId val="12054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69856"/>
        <c:crosses val="autoZero"/>
        <c:auto val="1"/>
        <c:lblAlgn val="ctr"/>
        <c:lblOffset val="100"/>
        <c:noMultiLvlLbl val="0"/>
      </c:catAx>
      <c:valAx>
        <c:axId val="120569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547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83392</c:v>
                </c:pt>
                <c:pt idx="1">
                  <c:v>89214</c:v>
                </c:pt>
                <c:pt idx="2">
                  <c:v>132090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7516</c:v>
                </c:pt>
                <c:pt idx="1">
                  <c:v>15178</c:v>
                </c:pt>
                <c:pt idx="2">
                  <c:v>35190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621696"/>
        <c:axId val="120627584"/>
      </c:barChart>
      <c:catAx>
        <c:axId val="12062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27584"/>
        <c:crosses val="autoZero"/>
        <c:auto val="1"/>
        <c:lblAlgn val="ctr"/>
        <c:lblOffset val="100"/>
        <c:noMultiLvlLbl val="0"/>
      </c:catAx>
      <c:valAx>
        <c:axId val="120627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621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4.8</c:v>
                </c:pt>
                <c:pt idx="1">
                  <c:v>4.5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3.3</c:v>
                </c:pt>
                <c:pt idx="1">
                  <c:v>3.8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871936"/>
        <c:axId val="120890112"/>
      </c:barChart>
      <c:catAx>
        <c:axId val="12087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90112"/>
        <c:crosses val="autoZero"/>
        <c:auto val="1"/>
        <c:lblAlgn val="ctr"/>
        <c:lblOffset val="100"/>
        <c:noMultiLvlLbl val="0"/>
      </c:catAx>
      <c:valAx>
        <c:axId val="120890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87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</c:v>
                </c:pt>
                <c:pt idx="1">
                  <c:v>25.7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32.6</c:v>
                </c:pt>
                <c:pt idx="1">
                  <c:v>33.6</c:v>
                </c:pt>
                <c:pt idx="2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909184"/>
        <c:axId val="120980608"/>
      </c:barChart>
      <c:catAx>
        <c:axId val="12090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80608"/>
        <c:crosses val="autoZero"/>
        <c:auto val="1"/>
        <c:lblAlgn val="ctr"/>
        <c:lblOffset val="100"/>
        <c:noMultiLvlLbl val="0"/>
      </c:catAx>
      <c:valAx>
        <c:axId val="120980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909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2419.5300000000002</c:v>
                </c:pt>
                <c:pt idx="1">
                  <c:v>13.41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85312"/>
        <c:axId val="121099392"/>
      </c:barChart>
      <c:catAx>
        <c:axId val="12108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99392"/>
        <c:crosses val="autoZero"/>
        <c:auto val="1"/>
        <c:lblAlgn val="ctr"/>
        <c:lblOffset val="100"/>
        <c:noMultiLvlLbl val="0"/>
      </c:catAx>
      <c:valAx>
        <c:axId val="12109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8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53</c:v>
                </c:pt>
                <c:pt idx="1">
                  <c:v>52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56</c:v>
                </c:pt>
                <c:pt idx="1">
                  <c:v>51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91136"/>
        <c:axId val="121292672"/>
      </c:barChart>
      <c:catAx>
        <c:axId val="1212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92672"/>
        <c:crosses val="autoZero"/>
        <c:auto val="1"/>
        <c:lblAlgn val="ctr"/>
        <c:lblOffset val="100"/>
        <c:noMultiLvlLbl val="0"/>
      </c:catAx>
      <c:valAx>
        <c:axId val="12129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2911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22.9</c:v>
                </c:pt>
                <c:pt idx="1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</c:v>
                </c:pt>
                <c:pt idx="1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23.1</c:v>
                </c:pt>
                <c:pt idx="1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4578176"/>
        <c:axId val="114579712"/>
      </c:barChart>
      <c:catAx>
        <c:axId val="11457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4579712"/>
        <c:crosses val="autoZero"/>
        <c:auto val="1"/>
        <c:lblAlgn val="ctr"/>
        <c:lblOffset val="100"/>
        <c:noMultiLvlLbl val="0"/>
      </c:catAx>
      <c:valAx>
        <c:axId val="114579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781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1562</c:v>
                </c:pt>
                <c:pt idx="1">
                  <c:v>1885</c:v>
                </c:pt>
                <c:pt idx="2">
                  <c:v>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1671</c:v>
                </c:pt>
                <c:pt idx="1">
                  <c:v>2009</c:v>
                </c:pt>
                <c:pt idx="2">
                  <c:v>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79840"/>
        <c:axId val="124581376"/>
      </c:barChart>
      <c:catAx>
        <c:axId val="1245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81376"/>
        <c:crosses val="autoZero"/>
        <c:auto val="1"/>
        <c:lblAlgn val="ctr"/>
        <c:lblOffset val="100"/>
        <c:noMultiLvlLbl val="0"/>
      </c:catAx>
      <c:valAx>
        <c:axId val="12458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79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464</c:v>
                </c:pt>
                <c:pt idx="1">
                  <c:v>572</c:v>
                </c:pt>
                <c:pt idx="2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245</c:v>
                </c:pt>
                <c:pt idx="1">
                  <c:v>268</c:v>
                </c:pt>
                <c:pt idx="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25280"/>
        <c:axId val="124626816"/>
      </c:barChart>
      <c:catAx>
        <c:axId val="1246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26816"/>
        <c:crosses val="autoZero"/>
        <c:auto val="1"/>
        <c:lblAlgn val="ctr"/>
        <c:lblOffset val="100"/>
        <c:noMultiLvlLbl val="0"/>
      </c:catAx>
      <c:valAx>
        <c:axId val="12462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25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3447</c:v>
                </c:pt>
                <c:pt idx="1">
                  <c:v>2970</c:v>
                </c:pt>
                <c:pt idx="2">
                  <c:v>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3286</c:v>
                </c:pt>
                <c:pt idx="1">
                  <c:v>2799</c:v>
                </c:pt>
                <c:pt idx="2">
                  <c:v>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58432"/>
        <c:axId val="124659968"/>
      </c:barChart>
      <c:catAx>
        <c:axId val="12465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59968"/>
        <c:crosses val="autoZero"/>
        <c:auto val="1"/>
        <c:lblAlgn val="ctr"/>
        <c:lblOffset val="100"/>
        <c:noMultiLvlLbl val="0"/>
      </c:catAx>
      <c:valAx>
        <c:axId val="12465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658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21.9</c:v>
                </c:pt>
                <c:pt idx="1">
                  <c:v>49.9</c:v>
                </c:pt>
                <c:pt idx="2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22.9</c:v>
                </c:pt>
                <c:pt idx="1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</c:v>
                </c:pt>
                <c:pt idx="1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23.1</c:v>
                </c:pt>
                <c:pt idx="1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4781696"/>
        <c:axId val="124783232"/>
      </c:barChart>
      <c:catAx>
        <c:axId val="12478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783232"/>
        <c:crosses val="autoZero"/>
        <c:auto val="1"/>
        <c:lblAlgn val="ctr"/>
        <c:lblOffset val="100"/>
        <c:noMultiLvlLbl val="0"/>
      </c:catAx>
      <c:valAx>
        <c:axId val="124783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7816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4843520"/>
        <c:axId val="124845056"/>
      </c:barChart>
      <c:catAx>
        <c:axId val="124843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845056"/>
        <c:crosses val="autoZero"/>
        <c:auto val="1"/>
        <c:lblAlgn val="ctr"/>
        <c:lblOffset val="100"/>
        <c:noMultiLvlLbl val="0"/>
      </c:catAx>
      <c:valAx>
        <c:axId val="12484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843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463</c:v>
                </c:pt>
                <c:pt idx="1">
                  <c:v>1064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278</c:v>
                </c:pt>
                <c:pt idx="1">
                  <c:v>1134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04416"/>
        <c:axId val="125026688"/>
      </c:barChart>
      <c:catAx>
        <c:axId val="12500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026688"/>
        <c:crosses val="autoZero"/>
        <c:auto val="1"/>
        <c:lblAlgn val="ctr"/>
        <c:lblOffset val="100"/>
        <c:noMultiLvlLbl val="0"/>
      </c:catAx>
      <c:valAx>
        <c:axId val="12502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00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141</c:v>
                </c:pt>
                <c:pt idx="1">
                  <c:v>278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93</c:v>
                </c:pt>
                <c:pt idx="1">
                  <c:v>259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85024"/>
        <c:axId val="125207296"/>
      </c:barChart>
      <c:catAx>
        <c:axId val="12518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207296"/>
        <c:crosses val="autoZero"/>
        <c:auto val="1"/>
        <c:lblAlgn val="ctr"/>
        <c:lblOffset val="100"/>
        <c:noMultiLvlLbl val="0"/>
      </c:catAx>
      <c:valAx>
        <c:axId val="12520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185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9736</c:v>
                </c:pt>
                <c:pt idx="1">
                  <c:v>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46464"/>
        <c:axId val="125260544"/>
      </c:barChart>
      <c:catAx>
        <c:axId val="12524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260544"/>
        <c:crosses val="autoZero"/>
        <c:auto val="1"/>
        <c:lblAlgn val="ctr"/>
        <c:lblOffset val="100"/>
        <c:noMultiLvlLbl val="0"/>
      </c:catAx>
      <c:valAx>
        <c:axId val="12526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4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6509</c:v>
                </c:pt>
                <c:pt idx="1">
                  <c:v>5614</c:v>
                </c:pt>
                <c:pt idx="2">
                  <c:v>5349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97792"/>
        <c:axId val="125299328"/>
      </c:barChart>
      <c:catAx>
        <c:axId val="12529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99328"/>
        <c:crosses val="autoZero"/>
        <c:auto val="1"/>
        <c:lblAlgn val="ctr"/>
        <c:lblOffset val="100"/>
        <c:noMultiLvlLbl val="0"/>
      </c:catAx>
      <c:valAx>
        <c:axId val="12529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9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27.8</c:v>
                </c:pt>
                <c:pt idx="1">
                  <c:v>23.4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3.7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67.2</c:v>
                </c:pt>
                <c:pt idx="1">
                  <c:v>73</c:v>
                </c:pt>
                <c:pt idx="2">
                  <c:v>72.400000000000006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4612480"/>
        <c:axId val="116260864"/>
      </c:barChart>
      <c:catAx>
        <c:axId val="11461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6260864"/>
        <c:crosses val="autoZero"/>
        <c:auto val="1"/>
        <c:lblAlgn val="ctr"/>
        <c:lblOffset val="100"/>
        <c:noMultiLvlLbl val="0"/>
      </c:catAx>
      <c:valAx>
        <c:axId val="11626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4612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139</c:v>
                </c:pt>
                <c:pt idx="1">
                  <c:v>199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43232"/>
        <c:axId val="125344768"/>
      </c:barChart>
      <c:catAx>
        <c:axId val="125343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44768"/>
        <c:crosses val="autoZero"/>
        <c:auto val="1"/>
        <c:lblAlgn val="ctr"/>
        <c:lblOffset val="100"/>
        <c:noMultiLvlLbl val="0"/>
      </c:catAx>
      <c:valAx>
        <c:axId val="125344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43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381</c:v>
                </c:pt>
                <c:pt idx="1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31264"/>
        <c:axId val="125532800"/>
      </c:barChart>
      <c:catAx>
        <c:axId val="125531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32800"/>
        <c:crosses val="autoZero"/>
        <c:auto val="1"/>
        <c:lblAlgn val="ctr"/>
        <c:lblOffset val="100"/>
        <c:noMultiLvlLbl val="0"/>
      </c:catAx>
      <c:valAx>
        <c:axId val="1255328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3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50124</c:v>
                </c:pt>
                <c:pt idx="1">
                  <c:v>43605</c:v>
                </c:pt>
                <c:pt idx="2">
                  <c:v>49376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565952"/>
        <c:axId val="125641472"/>
      </c:barChart>
      <c:catAx>
        <c:axId val="1255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41472"/>
        <c:crosses val="autoZero"/>
        <c:auto val="1"/>
        <c:lblAlgn val="ctr"/>
        <c:lblOffset val="100"/>
        <c:noMultiLvlLbl val="0"/>
      </c:catAx>
      <c:valAx>
        <c:axId val="12564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65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16.752096334265037</c:v>
                </c:pt>
                <c:pt idx="1">
                  <c:v>59.614426495300663</c:v>
                </c:pt>
                <c:pt idx="2">
                  <c:v>23.633477170434297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210</c:v>
                </c:pt>
                <c:pt idx="1">
                  <c:v>213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760256"/>
        <c:axId val="125761792"/>
      </c:barChart>
      <c:catAx>
        <c:axId val="1257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61792"/>
        <c:crosses val="autoZero"/>
        <c:auto val="1"/>
        <c:lblAlgn val="ctr"/>
        <c:lblOffset val="100"/>
        <c:noMultiLvlLbl val="0"/>
      </c:catAx>
      <c:valAx>
        <c:axId val="12576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76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36</c:v>
                </c:pt>
                <c:pt idx="1">
                  <c:v>32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9</c:v>
                </c:pt>
                <c:pt idx="1">
                  <c:v>10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813888"/>
        <c:axId val="125815424"/>
      </c:barChart>
      <c:catAx>
        <c:axId val="1258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15424"/>
        <c:crosses val="autoZero"/>
        <c:auto val="1"/>
        <c:lblAlgn val="ctr"/>
        <c:lblOffset val="100"/>
        <c:noMultiLvlLbl val="0"/>
      </c:catAx>
      <c:valAx>
        <c:axId val="12581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81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88.5</c:v>
                </c:pt>
                <c:pt idx="1">
                  <c:v>84.9</c:v>
                </c:pt>
                <c:pt idx="2">
                  <c:v>101.7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92.1</c:v>
                </c:pt>
                <c:pt idx="1">
                  <c:v>90.8</c:v>
                </c:pt>
                <c:pt idx="2">
                  <c:v>98.6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879808"/>
        <c:axId val="125881344"/>
      </c:barChart>
      <c:catAx>
        <c:axId val="12587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81344"/>
        <c:crosses val="autoZero"/>
        <c:auto val="1"/>
        <c:lblAlgn val="ctr"/>
        <c:lblOffset val="100"/>
        <c:noMultiLvlLbl val="0"/>
      </c:catAx>
      <c:valAx>
        <c:axId val="125881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79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2187</c:v>
                </c:pt>
                <c:pt idx="1">
                  <c:v>2026</c:v>
                </c:pt>
                <c:pt idx="2">
                  <c:v>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148608"/>
        <c:axId val="126150144"/>
      </c:barChart>
      <c:catAx>
        <c:axId val="126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50144"/>
        <c:crosses val="autoZero"/>
        <c:auto val="1"/>
        <c:lblAlgn val="ctr"/>
        <c:lblOffset val="100"/>
        <c:noMultiLvlLbl val="0"/>
      </c:catAx>
      <c:valAx>
        <c:axId val="12615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48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69</c:v>
                </c:pt>
                <c:pt idx="1">
                  <c:v>84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63</c:v>
                </c:pt>
                <c:pt idx="1">
                  <c:v>79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201856"/>
        <c:axId val="126203392"/>
      </c:barChart>
      <c:catAx>
        <c:axId val="12620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03392"/>
        <c:crosses val="autoZero"/>
        <c:auto val="1"/>
        <c:lblAlgn val="ctr"/>
        <c:lblOffset val="100"/>
        <c:noMultiLvlLbl val="0"/>
      </c:catAx>
      <c:valAx>
        <c:axId val="12620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01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199</c:v>
                </c:pt>
                <c:pt idx="1">
                  <c:v>293</c:v>
                </c:pt>
                <c:pt idx="2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384</c:v>
                </c:pt>
                <c:pt idx="1">
                  <c:v>363</c:v>
                </c:pt>
                <c:pt idx="2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271872"/>
        <c:axId val="126273408"/>
      </c:barChart>
      <c:catAx>
        <c:axId val="1262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73408"/>
        <c:crosses val="autoZero"/>
        <c:auto val="1"/>
        <c:lblAlgn val="ctr"/>
        <c:lblOffset val="100"/>
        <c:noMultiLvlLbl val="0"/>
      </c:catAx>
      <c:valAx>
        <c:axId val="12627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71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279936"/>
        <c:axId val="116285824"/>
      </c:barChart>
      <c:catAx>
        <c:axId val="11627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285824"/>
        <c:crosses val="autoZero"/>
        <c:auto val="1"/>
        <c:lblAlgn val="ctr"/>
        <c:lblOffset val="100"/>
        <c:noMultiLvlLbl val="0"/>
      </c:catAx>
      <c:valAx>
        <c:axId val="11628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279936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2.1761343005041334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2.225112100049822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2.2791565685140305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2.4598677599412264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2.2504454446424198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2.3467121540942903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2.6034233792992798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2.9749790999907111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3.2080458702426089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3.3988903995068447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3.3836903927512858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3.9123128499168223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4.3598686043860457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4.4257353003268003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3.7856461269538344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2.5628900279511235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1.8138674728299879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1.2185338749039443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470400"/>
        <c:axId val="126517248"/>
      </c:barChart>
      <c:catAx>
        <c:axId val="1264704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6517248"/>
        <c:crosses val="autoZero"/>
        <c:auto val="1"/>
        <c:lblAlgn val="ctr"/>
        <c:lblOffset val="100"/>
        <c:noMultiLvlLbl val="0"/>
      </c:catAx>
      <c:valAx>
        <c:axId val="12651724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64704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2.3222232543214467</c:v>
                </c:pt>
                <c:pt idx="1">
                  <c:v>2.3196899198621868</c:v>
                </c:pt>
                <c:pt idx="2">
                  <c:v>2.4092010707560312</c:v>
                </c:pt>
                <c:pt idx="3">
                  <c:v>2.5426233522770456</c:v>
                </c:pt>
                <c:pt idx="4">
                  <c:v>2.3661343849486158</c:v>
                </c:pt>
                <c:pt idx="5">
                  <c:v>2.6422678410079294</c:v>
                </c:pt>
                <c:pt idx="6">
                  <c:v>2.8162234738770993</c:v>
                </c:pt>
                <c:pt idx="7">
                  <c:v>3.2164903184401412</c:v>
                </c:pt>
                <c:pt idx="8">
                  <c:v>3.5500460222426762</c:v>
                </c:pt>
                <c:pt idx="9">
                  <c:v>3.5297793465685983</c:v>
                </c:pt>
                <c:pt idx="10">
                  <c:v>3.3532903792401689</c:v>
                </c:pt>
                <c:pt idx="11">
                  <c:v>3.7788905683958083</c:v>
                </c:pt>
                <c:pt idx="12">
                  <c:v>3.9410239737884329</c:v>
                </c:pt>
                <c:pt idx="13">
                  <c:v>3.7712905650180288</c:v>
                </c:pt>
                <c:pt idx="14">
                  <c:v>2.9699124310721916</c:v>
                </c:pt>
                <c:pt idx="15">
                  <c:v>1.6036007127114278</c:v>
                </c:pt>
                <c:pt idx="16">
                  <c:v>0.97702265645451392</c:v>
                </c:pt>
                <c:pt idx="17">
                  <c:v>0.50497800221244549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524416"/>
        <c:axId val="126542592"/>
      </c:barChart>
      <c:catAx>
        <c:axId val="1265244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6542592"/>
        <c:crosses val="autoZero"/>
        <c:auto val="1"/>
        <c:lblAlgn val="ctr"/>
        <c:lblOffset val="100"/>
        <c:noMultiLvlLbl val="0"/>
      </c:catAx>
      <c:valAx>
        <c:axId val="1265425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244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0.17640029589727055</c:v>
                </c:pt>
                <c:pt idx="1">
                  <c:v>0.14688481782202456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1.4168926993038826</c:v>
                </c:pt>
                <c:pt idx="1">
                  <c:v>0.96291158349993877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9.3947383395610853</c:v>
                </c:pt>
                <c:pt idx="1">
                  <c:v>5.8325513076828921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26.120521234422718</c:v>
                </c:pt>
                <c:pt idx="1">
                  <c:v>22.424415520829083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46.787807515031957</c:v>
                </c:pt>
                <c:pt idx="1">
                  <c:v>57.115753396711412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5.3925380778058081</c:v>
                </c:pt>
                <c:pt idx="1">
                  <c:v>4.6676730996776694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10.711101837977278</c:v>
                </c:pt>
                <c:pt idx="1">
                  <c:v>8.8498102737769795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8275584"/>
        <c:axId val="128277120"/>
      </c:barChart>
      <c:catAx>
        <c:axId val="12827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277120"/>
        <c:crosses val="autoZero"/>
        <c:auto val="1"/>
        <c:lblAlgn val="ctr"/>
        <c:lblOffset val="100"/>
        <c:noMultiLvlLbl val="0"/>
      </c:catAx>
      <c:valAx>
        <c:axId val="128277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275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30.05823106541985</c:v>
                </c:pt>
                <c:pt idx="1">
                  <c:v>26.14549757232037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32.28315092657575</c:v>
                </c:pt>
                <c:pt idx="1">
                  <c:v>39.403892447672284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37.410140171848028</c:v>
                </c:pt>
                <c:pt idx="1">
                  <c:v>34.183361214247824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0.24847783615637034</c:v>
                </c:pt>
                <c:pt idx="1">
                  <c:v>0.26724876575951689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1143168"/>
        <c:axId val="131144704"/>
      </c:barChart>
      <c:catAx>
        <c:axId val="13114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144704"/>
        <c:crosses val="autoZero"/>
        <c:auto val="1"/>
        <c:lblAlgn val="ctr"/>
        <c:lblOffset val="100"/>
        <c:noMultiLvlLbl val="0"/>
      </c:catAx>
      <c:valAx>
        <c:axId val="131144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1431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7</c:v>
                </c:pt>
                <c:pt idx="1">
                  <c:v>9</c:v>
                </c:pt>
                <c:pt idx="2">
                  <c:v>67</c:v>
                </c:pt>
                <c:pt idx="3">
                  <c:v>107</c:v>
                </c:pt>
                <c:pt idx="4">
                  <c:v>118</c:v>
                </c:pt>
                <c:pt idx="5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8</c:v>
                </c:pt>
                <c:pt idx="1">
                  <c:v>5</c:v>
                </c:pt>
                <c:pt idx="2">
                  <c:v>74</c:v>
                </c:pt>
                <c:pt idx="3">
                  <c:v>91</c:v>
                </c:pt>
                <c:pt idx="4">
                  <c:v>89</c:v>
                </c:pt>
                <c:pt idx="5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1188608"/>
        <c:axId val="131190144"/>
      </c:barChart>
      <c:catAx>
        <c:axId val="131188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90144"/>
        <c:crosses val="autoZero"/>
        <c:auto val="1"/>
        <c:lblAlgn val="ctr"/>
        <c:lblOffset val="100"/>
        <c:noMultiLvlLbl val="0"/>
      </c:catAx>
      <c:valAx>
        <c:axId val="131190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88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0.94</c:v>
                </c:pt>
                <c:pt idx="1">
                  <c:v>0.65</c:v>
                </c:pt>
                <c:pt idx="3">
                  <c:v>0.57999999999999996</c:v>
                </c:pt>
                <c:pt idx="4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2361600"/>
        <c:axId val="132367488"/>
      </c:barChart>
      <c:catAx>
        <c:axId val="13236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67488"/>
        <c:crosses val="autoZero"/>
        <c:auto val="1"/>
        <c:lblAlgn val="ctr"/>
        <c:lblOffset val="100"/>
        <c:noMultiLvlLbl val="0"/>
      </c:catAx>
      <c:valAx>
        <c:axId val="13236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6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10.714285714285714</c:v>
                </c:pt>
                <c:pt idx="1">
                  <c:v>60.087059754649786</c:v>
                </c:pt>
                <c:pt idx="2">
                  <c:v>21.307245753601375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89.285714285714292</c:v>
                </c:pt>
                <c:pt idx="1">
                  <c:v>39.912940245350221</c:v>
                </c:pt>
                <c:pt idx="2">
                  <c:v>78.692754246398621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410752"/>
        <c:axId val="132416640"/>
      </c:barChart>
      <c:catAx>
        <c:axId val="13241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16640"/>
        <c:crosses val="autoZero"/>
        <c:auto val="1"/>
        <c:lblAlgn val="ctr"/>
        <c:lblOffset val="100"/>
        <c:noMultiLvlLbl val="0"/>
      </c:catAx>
      <c:valAx>
        <c:axId val="132416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107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25.9</c:v>
                </c:pt>
                <c:pt idx="1">
                  <c:v>25.2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495232"/>
        <c:axId val="132496768"/>
      </c:barChart>
      <c:catAx>
        <c:axId val="1324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96768"/>
        <c:crosses val="autoZero"/>
        <c:auto val="1"/>
        <c:lblAlgn val="ctr"/>
        <c:lblOffset val="100"/>
        <c:noMultiLvlLbl val="0"/>
      </c:catAx>
      <c:valAx>
        <c:axId val="13249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9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531</c:v>
                </c:pt>
                <c:pt idx="1">
                  <c:v>515</c:v>
                </c:pt>
                <c:pt idx="2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525</c:v>
                </c:pt>
                <c:pt idx="1">
                  <c:v>554</c:v>
                </c:pt>
                <c:pt idx="2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560768"/>
        <c:axId val="132562304"/>
      </c:barChart>
      <c:catAx>
        <c:axId val="13256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562304"/>
        <c:crosses val="autoZero"/>
        <c:auto val="1"/>
        <c:lblAlgn val="ctr"/>
        <c:lblOffset val="100"/>
        <c:noMultiLvlLbl val="0"/>
      </c:catAx>
      <c:valAx>
        <c:axId val="13256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560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1244</c:v>
                </c:pt>
                <c:pt idx="1">
                  <c:v>1478</c:v>
                </c:pt>
                <c:pt idx="2">
                  <c:v>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1279</c:v>
                </c:pt>
                <c:pt idx="1">
                  <c:v>1524</c:v>
                </c:pt>
                <c:pt idx="2">
                  <c:v>1232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84032"/>
        <c:axId val="132698112"/>
      </c:barChart>
      <c:catAx>
        <c:axId val="13268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698112"/>
        <c:crosses val="autoZero"/>
        <c:auto val="1"/>
        <c:lblAlgn val="ctr"/>
        <c:lblOffset val="100"/>
        <c:noMultiLvlLbl val="0"/>
      </c:catAx>
      <c:valAx>
        <c:axId val="1326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684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463</c:v>
                </c:pt>
                <c:pt idx="1">
                  <c:v>1064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278</c:v>
                </c:pt>
                <c:pt idx="1">
                  <c:v>1134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05920"/>
        <c:axId val="116307456"/>
      </c:barChart>
      <c:catAx>
        <c:axId val="116305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307456"/>
        <c:crosses val="autoZero"/>
        <c:auto val="1"/>
        <c:lblAlgn val="ctr"/>
        <c:lblOffset val="100"/>
        <c:noMultiLvlLbl val="0"/>
      </c:catAx>
      <c:valAx>
        <c:axId val="116307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305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33.523139619270921</c:v>
                </c:pt>
                <c:pt idx="1">
                  <c:v>32.768518518518519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30.095461396750959</c:v>
                </c:pt>
                <c:pt idx="1">
                  <c:v>30.873456790123456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16.289845363702337</c:v>
                </c:pt>
                <c:pt idx="1">
                  <c:v>17.466049382716051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12.281583207726232</c:v>
                </c:pt>
                <c:pt idx="1">
                  <c:v>12.793209876543211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4.8903031318037176</c:v>
                </c:pt>
                <c:pt idx="1">
                  <c:v>4.2191358024691361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2.919667280745827</c:v>
                </c:pt>
                <c:pt idx="1">
                  <c:v>1.8796296296296298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909696"/>
        <c:axId val="132944256"/>
      </c:barChart>
      <c:catAx>
        <c:axId val="13290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944256"/>
        <c:crosses val="autoZero"/>
        <c:auto val="1"/>
        <c:lblAlgn val="ctr"/>
        <c:lblOffset val="100"/>
        <c:noMultiLvlLbl val="0"/>
      </c:catAx>
      <c:valAx>
        <c:axId val="1329442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09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54.35</c:v>
                </c:pt>
                <c:pt idx="1">
                  <c:v>37.81</c:v>
                </c:pt>
                <c:pt idx="2">
                  <c:v>6.21</c:v>
                </c:pt>
                <c:pt idx="3">
                  <c:v>1.1499999999999999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57.54</c:v>
                </c:pt>
                <c:pt idx="1">
                  <c:v>33.11</c:v>
                </c:pt>
                <c:pt idx="2">
                  <c:v>7.28</c:v>
                </c:pt>
                <c:pt idx="3">
                  <c:v>1.49</c:v>
                </c:pt>
                <c:pt idx="4">
                  <c:v>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3002368"/>
        <c:axId val="133003904"/>
      </c:barChart>
      <c:catAx>
        <c:axId val="13300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03904"/>
        <c:crosses val="autoZero"/>
        <c:auto val="1"/>
        <c:lblAlgn val="ctr"/>
        <c:lblOffset val="100"/>
        <c:noMultiLvlLbl val="0"/>
      </c:catAx>
      <c:valAx>
        <c:axId val="133003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023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57208</c:v>
                </c:pt>
                <c:pt idx="1">
                  <c:v>63386</c:v>
                </c:pt>
                <c:pt idx="2">
                  <c:v>72105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041536"/>
        <c:axId val="133047424"/>
      </c:barChart>
      <c:catAx>
        <c:axId val="1330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47424"/>
        <c:crosses val="autoZero"/>
        <c:auto val="1"/>
        <c:lblAlgn val="ctr"/>
        <c:lblOffset val="100"/>
        <c:noMultiLvlLbl val="0"/>
      </c:catAx>
      <c:valAx>
        <c:axId val="13304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4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17096</c:v>
                </c:pt>
                <c:pt idx="1">
                  <c:v>17309</c:v>
                </c:pt>
                <c:pt idx="2">
                  <c:v>17488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21392</c:v>
                </c:pt>
                <c:pt idx="1">
                  <c:v>21725</c:v>
                </c:pt>
                <c:pt idx="2">
                  <c:v>21626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78400"/>
        <c:axId val="133092480"/>
      </c:barChart>
      <c:catAx>
        <c:axId val="13307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92480"/>
        <c:crosses val="autoZero"/>
        <c:auto val="1"/>
        <c:lblAlgn val="ctr"/>
        <c:lblOffset val="100"/>
        <c:noMultiLvlLbl val="0"/>
      </c:catAx>
      <c:valAx>
        <c:axId val="13309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78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30.1</c:v>
                </c:pt>
                <c:pt idx="1">
                  <c:v>26.4</c:v>
                </c:pt>
                <c:pt idx="2">
                  <c:v>4.5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85.936361428224444</c:v>
                </c:pt>
                <c:pt idx="1">
                  <c:v>89.744191504341714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14.063638571775563</c:v>
                </c:pt>
                <c:pt idx="1">
                  <c:v>10.255808495658297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224704"/>
        <c:axId val="133234688"/>
      </c:barChart>
      <c:catAx>
        <c:axId val="133224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34688"/>
        <c:crosses val="autoZero"/>
        <c:auto val="1"/>
        <c:lblAlgn val="ctr"/>
        <c:lblOffset val="100"/>
        <c:noMultiLvlLbl val="0"/>
      </c:catAx>
      <c:valAx>
        <c:axId val="1332346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247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438</c:v>
                </c:pt>
                <c:pt idx="1">
                  <c:v>216</c:v>
                </c:pt>
                <c:pt idx="2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276416"/>
        <c:axId val="133277952"/>
      </c:barChart>
      <c:catAx>
        <c:axId val="13327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77952"/>
        <c:crosses val="autoZero"/>
        <c:auto val="1"/>
        <c:lblAlgn val="ctr"/>
        <c:lblOffset val="100"/>
        <c:noMultiLvlLbl val="0"/>
      </c:catAx>
      <c:valAx>
        <c:axId val="13327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76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28.7</c:v>
                </c:pt>
                <c:pt idx="1">
                  <c:v>14.4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298816"/>
        <c:axId val="133321088"/>
      </c:barChart>
      <c:catAx>
        <c:axId val="1332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21088"/>
        <c:crosses val="autoZero"/>
        <c:auto val="1"/>
        <c:lblAlgn val="ctr"/>
        <c:lblOffset val="100"/>
        <c:noMultiLvlLbl val="0"/>
      </c:catAx>
      <c:valAx>
        <c:axId val="13332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9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26.9</c:v>
                </c:pt>
                <c:pt idx="1">
                  <c:v>25</c:v>
                </c:pt>
                <c:pt idx="2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62432"/>
        <c:axId val="133363968"/>
      </c:barChart>
      <c:catAx>
        <c:axId val="13336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63968"/>
        <c:crosses val="autoZero"/>
        <c:auto val="1"/>
        <c:lblAlgn val="ctr"/>
        <c:lblOffset val="100"/>
        <c:noMultiLvlLbl val="0"/>
      </c:catAx>
      <c:valAx>
        <c:axId val="13336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36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15.07</c:v>
                </c:pt>
                <c:pt idx="1">
                  <c:v>3.88</c:v>
                </c:pt>
                <c:pt idx="2">
                  <c:v>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3.81</c:v>
                </c:pt>
                <c:pt idx="1">
                  <c:v>1.81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3473024"/>
        <c:axId val="133474560"/>
      </c:barChart>
      <c:catAx>
        <c:axId val="1334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74560"/>
        <c:crosses val="autoZero"/>
        <c:auto val="1"/>
        <c:lblAlgn val="ctr"/>
        <c:lblOffset val="100"/>
        <c:noMultiLvlLbl val="0"/>
      </c:catAx>
      <c:valAx>
        <c:axId val="13347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473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141</c:v>
                </c:pt>
                <c:pt idx="1">
                  <c:v>278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93</c:v>
                </c:pt>
                <c:pt idx="1">
                  <c:v>259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601216"/>
        <c:axId val="116602752"/>
      </c:barChart>
      <c:catAx>
        <c:axId val="116601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602752"/>
        <c:crosses val="autoZero"/>
        <c:auto val="1"/>
        <c:lblAlgn val="ctr"/>
        <c:lblOffset val="100"/>
        <c:noMultiLvlLbl val="0"/>
      </c:catAx>
      <c:valAx>
        <c:axId val="11660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01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3.7</c:v>
                </c:pt>
                <c:pt idx="1">
                  <c:v>0.8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95808"/>
        <c:axId val="133526272"/>
      </c:barChart>
      <c:catAx>
        <c:axId val="133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26272"/>
        <c:crosses val="autoZero"/>
        <c:auto val="1"/>
        <c:lblAlgn val="ctr"/>
        <c:lblOffset val="100"/>
        <c:noMultiLvlLbl val="0"/>
      </c:catAx>
      <c:valAx>
        <c:axId val="13352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9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27.8</c:v>
                </c:pt>
                <c:pt idx="1">
                  <c:v>23.4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3.7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67.2</c:v>
                </c:pt>
                <c:pt idx="1">
                  <c:v>73</c:v>
                </c:pt>
                <c:pt idx="2">
                  <c:v>72.400000000000006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693440"/>
        <c:axId val="133694976"/>
      </c:barChart>
      <c:catAx>
        <c:axId val="1336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94976"/>
        <c:crosses val="autoZero"/>
        <c:auto val="1"/>
        <c:lblAlgn val="ctr"/>
        <c:lblOffset val="100"/>
        <c:noMultiLvlLbl val="0"/>
      </c:catAx>
      <c:valAx>
        <c:axId val="133694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6934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17544</c:v>
                </c:pt>
                <c:pt idx="1">
                  <c:v>19697</c:v>
                </c:pt>
                <c:pt idx="2">
                  <c:v>24982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2302</c:v>
                </c:pt>
                <c:pt idx="1">
                  <c:v>4008</c:v>
                </c:pt>
                <c:pt idx="2">
                  <c:v>11151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726592"/>
        <c:axId val="133728128"/>
      </c:barChart>
      <c:catAx>
        <c:axId val="13372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28128"/>
        <c:crosses val="autoZero"/>
        <c:auto val="1"/>
        <c:lblAlgn val="ctr"/>
        <c:lblOffset val="100"/>
        <c:noMultiLvlLbl val="0"/>
      </c:catAx>
      <c:valAx>
        <c:axId val="133728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726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83392</c:v>
                </c:pt>
                <c:pt idx="1">
                  <c:v>89214</c:v>
                </c:pt>
                <c:pt idx="2">
                  <c:v>132090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7516</c:v>
                </c:pt>
                <c:pt idx="1">
                  <c:v>15178</c:v>
                </c:pt>
                <c:pt idx="2">
                  <c:v>35190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800704"/>
        <c:axId val="133802240"/>
      </c:barChart>
      <c:catAx>
        <c:axId val="133800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02240"/>
        <c:crosses val="autoZero"/>
        <c:auto val="1"/>
        <c:lblAlgn val="ctr"/>
        <c:lblOffset val="100"/>
        <c:noMultiLvlLbl val="0"/>
      </c:catAx>
      <c:valAx>
        <c:axId val="133802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800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4.8</c:v>
                </c:pt>
                <c:pt idx="1">
                  <c:v>4.5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3.3</c:v>
                </c:pt>
                <c:pt idx="1">
                  <c:v>3.8</c:v>
                </c:pt>
                <c:pt idx="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866624"/>
        <c:axId val="133868160"/>
      </c:barChart>
      <c:catAx>
        <c:axId val="13386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68160"/>
        <c:crosses val="autoZero"/>
        <c:auto val="1"/>
        <c:lblAlgn val="ctr"/>
        <c:lblOffset val="100"/>
        <c:noMultiLvlLbl val="0"/>
      </c:catAx>
      <c:valAx>
        <c:axId val="133868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86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</c:v>
                </c:pt>
                <c:pt idx="1">
                  <c:v>25.7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32.6</c:v>
                </c:pt>
                <c:pt idx="1">
                  <c:v>33.6</c:v>
                </c:pt>
                <c:pt idx="2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3920256"/>
        <c:axId val="133921792"/>
      </c:barChart>
      <c:catAx>
        <c:axId val="13392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21792"/>
        <c:crosses val="autoZero"/>
        <c:auto val="1"/>
        <c:lblAlgn val="ctr"/>
        <c:lblOffset val="100"/>
        <c:noMultiLvlLbl val="0"/>
      </c:catAx>
      <c:valAx>
        <c:axId val="133921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202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574.47</c:v>
                </c:pt>
                <c:pt idx="1">
                  <c:v>617.32000000000005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71808"/>
        <c:axId val="134073344"/>
      </c:barChart>
      <c:catAx>
        <c:axId val="134071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73344"/>
        <c:crosses val="autoZero"/>
        <c:auto val="1"/>
        <c:lblAlgn val="ctr"/>
        <c:lblOffset val="100"/>
        <c:noMultiLvlLbl val="0"/>
      </c:catAx>
      <c:valAx>
        <c:axId val="134073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7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2419.5300000000002</c:v>
                </c:pt>
                <c:pt idx="1">
                  <c:v>13.41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20576"/>
        <c:axId val="134122112"/>
      </c:barChart>
      <c:catAx>
        <c:axId val="13412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22112"/>
        <c:crosses val="autoZero"/>
        <c:auto val="1"/>
        <c:lblAlgn val="ctr"/>
        <c:lblOffset val="100"/>
        <c:noMultiLvlLbl val="0"/>
      </c:catAx>
      <c:valAx>
        <c:axId val="1341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2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53</c:v>
                </c:pt>
                <c:pt idx="1">
                  <c:v>52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56</c:v>
                </c:pt>
                <c:pt idx="1">
                  <c:v>51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08992"/>
        <c:axId val="134310528"/>
      </c:barChart>
      <c:catAx>
        <c:axId val="13430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10528"/>
        <c:crosses val="autoZero"/>
        <c:auto val="1"/>
        <c:lblAlgn val="ctr"/>
        <c:lblOffset val="100"/>
        <c:noMultiLvlLbl val="0"/>
      </c:catAx>
      <c:valAx>
        <c:axId val="13431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3089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60851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57570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117088</v>
      </c>
      <c r="C4" s="35">
        <v>57336</v>
      </c>
      <c r="D4" s="63">
        <v>59752</v>
      </c>
      <c r="E4" s="211"/>
    </row>
    <row r="5" spans="1:5" ht="30" x14ac:dyDescent="0.25">
      <c r="A5" s="201" t="s">
        <v>716</v>
      </c>
      <c r="B5" s="72">
        <v>117292</v>
      </c>
      <c r="C5" s="61">
        <v>57308</v>
      </c>
      <c r="D5" s="111">
        <v>59984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18670</v>
      </c>
      <c r="C4" s="71">
        <v>28516</v>
      </c>
    </row>
    <row r="5" spans="1:6" x14ac:dyDescent="0.25">
      <c r="A5" s="286" t="s">
        <v>719</v>
      </c>
      <c r="B5" s="214">
        <v>4607</v>
      </c>
      <c r="C5" s="214">
        <v>6463</v>
      </c>
    </row>
    <row r="6" spans="1:6" x14ac:dyDescent="0.25">
      <c r="A6" s="286" t="s">
        <v>720</v>
      </c>
      <c r="B6" s="214">
        <v>10015</v>
      </c>
      <c r="C6" s="214">
        <v>10483</v>
      </c>
    </row>
    <row r="7" spans="1:6" x14ac:dyDescent="0.25">
      <c r="A7" s="286" t="s">
        <v>721</v>
      </c>
      <c r="B7" s="214">
        <v>20873</v>
      </c>
      <c r="C7" s="214">
        <v>14798</v>
      </c>
    </row>
    <row r="8" spans="1:6" x14ac:dyDescent="0.25">
      <c r="A8" s="286" t="s">
        <v>722</v>
      </c>
      <c r="B8" s="214">
        <v>295</v>
      </c>
      <c r="C8" s="214">
        <v>556</v>
      </c>
    </row>
    <row r="9" spans="1:6" x14ac:dyDescent="0.25">
      <c r="A9" s="286" t="s">
        <v>723</v>
      </c>
      <c r="B9" s="214">
        <v>5356</v>
      </c>
      <c r="C9" s="214">
        <v>4950</v>
      </c>
    </row>
    <row r="10" spans="1:6" ht="30" x14ac:dyDescent="0.25">
      <c r="A10" s="293" t="s">
        <v>724</v>
      </c>
      <c r="B10" s="214">
        <v>12420</v>
      </c>
      <c r="C10" s="214">
        <v>1820</v>
      </c>
    </row>
    <row r="11" spans="1:6" x14ac:dyDescent="0.25">
      <c r="A11" s="286" t="s">
        <v>887</v>
      </c>
      <c r="B11" s="214">
        <v>3254</v>
      </c>
      <c r="C11" s="214">
        <v>4694</v>
      </c>
    </row>
    <row r="12" spans="1:6" x14ac:dyDescent="0.25">
      <c r="A12" s="294" t="s">
        <v>16</v>
      </c>
      <c r="B12" s="1">
        <f>SUM(B4:B11)</f>
        <v>75490</v>
      </c>
      <c r="C12" s="1">
        <f>SUM(C4:C11)</f>
        <v>72280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18485</v>
      </c>
      <c r="C19" s="71">
        <v>24189</v>
      </c>
    </row>
    <row r="20" spans="1:3" x14ac:dyDescent="0.25">
      <c r="A20" s="286" t="s">
        <v>719</v>
      </c>
      <c r="B20" s="214">
        <v>2247</v>
      </c>
      <c r="C20" s="214">
        <v>3136</v>
      </c>
    </row>
    <row r="21" spans="1:3" x14ac:dyDescent="0.25">
      <c r="A21" s="286" t="s">
        <v>720</v>
      </c>
      <c r="B21" s="214">
        <v>7847</v>
      </c>
      <c r="C21" s="214">
        <v>8310</v>
      </c>
    </row>
    <row r="22" spans="1:3" x14ac:dyDescent="0.25">
      <c r="A22" s="286" t="s">
        <v>721</v>
      </c>
      <c r="B22" s="214">
        <v>18149</v>
      </c>
      <c r="C22" s="214">
        <v>13062</v>
      </c>
    </row>
    <row r="23" spans="1:3" x14ac:dyDescent="0.25">
      <c r="A23" s="286" t="s">
        <v>722</v>
      </c>
      <c r="B23" s="214">
        <v>109</v>
      </c>
      <c r="C23" s="214">
        <v>207</v>
      </c>
    </row>
    <row r="24" spans="1:3" x14ac:dyDescent="0.25">
      <c r="A24" s="286" t="s">
        <v>723</v>
      </c>
      <c r="B24" s="214">
        <v>3405</v>
      </c>
      <c r="C24" s="214">
        <v>2951</v>
      </c>
    </row>
    <row r="25" spans="1:3" ht="30" x14ac:dyDescent="0.25">
      <c r="A25" s="293" t="s">
        <v>724</v>
      </c>
      <c r="B25" s="214">
        <v>7728</v>
      </c>
      <c r="C25" s="214">
        <v>1166</v>
      </c>
    </row>
    <row r="26" spans="1:3" x14ac:dyDescent="0.25">
      <c r="A26" s="286" t="s">
        <v>887</v>
      </c>
      <c r="B26" s="214">
        <v>2598</v>
      </c>
      <c r="C26" s="214">
        <v>4307</v>
      </c>
    </row>
    <row r="27" spans="1:3" x14ac:dyDescent="0.25">
      <c r="A27" s="294" t="s">
        <v>16</v>
      </c>
      <c r="B27" s="1">
        <f>SUM(B19:B26)</f>
        <v>60568</v>
      </c>
      <c r="C27" s="1">
        <f>SUM(C19:C26)</f>
        <v>57328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72.319999999999993</v>
      </c>
      <c r="C4" s="1018">
        <v>69.53</v>
      </c>
      <c r="D4" s="1018">
        <v>75.38</v>
      </c>
      <c r="E4" s="1019">
        <v>58</v>
      </c>
      <c r="F4" s="1019">
        <v>155.19999999999999</v>
      </c>
      <c r="G4" s="1020">
        <v>44.1</v>
      </c>
      <c r="H4" s="1021">
        <v>42.3</v>
      </c>
      <c r="I4" s="1022">
        <v>45.7</v>
      </c>
      <c r="J4" s="1019">
        <v>26.9</v>
      </c>
    </row>
    <row r="5" spans="1:12" x14ac:dyDescent="0.25">
      <c r="A5" s="498">
        <v>2021</v>
      </c>
      <c r="B5" s="757">
        <v>70.7</v>
      </c>
      <c r="C5" s="758">
        <v>68.010000000000005</v>
      </c>
      <c r="D5" s="758">
        <v>73.650000000000006</v>
      </c>
      <c r="E5" s="1023">
        <v>57</v>
      </c>
      <c r="F5" s="1023">
        <v>156.4</v>
      </c>
      <c r="G5" s="1024">
        <v>44.1</v>
      </c>
      <c r="H5" s="1025">
        <v>42.4</v>
      </c>
      <c r="I5" s="1026">
        <v>45.8</v>
      </c>
      <c r="J5" s="1023">
        <v>25</v>
      </c>
    </row>
    <row r="6" spans="1:12" x14ac:dyDescent="0.25">
      <c r="A6" s="499">
        <v>2022</v>
      </c>
      <c r="B6" s="1011">
        <v>72.959999999999994</v>
      </c>
      <c r="C6" s="1012">
        <v>70.33</v>
      </c>
      <c r="D6" s="1012">
        <v>75.73</v>
      </c>
      <c r="E6" s="1013">
        <v>51</v>
      </c>
      <c r="F6" s="1013">
        <v>170.5</v>
      </c>
      <c r="G6" s="1014">
        <v>45.2</v>
      </c>
      <c r="H6" s="1015">
        <v>43.5</v>
      </c>
      <c r="I6" s="1016">
        <v>46.8</v>
      </c>
      <c r="J6" s="1013">
        <v>24.5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26.9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25</v>
      </c>
    </row>
    <row r="13" spans="1:12" x14ac:dyDescent="0.25">
      <c r="A13" s="633">
        <f t="shared" si="0"/>
        <v>2022</v>
      </c>
      <c r="B13" s="627">
        <f t="shared" si="1"/>
        <v>24.5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36778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39114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72105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5425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36984</v>
      </c>
      <c r="C5" s="70">
        <v>38488</v>
      </c>
      <c r="D5" s="55">
        <v>21392</v>
      </c>
      <c r="E5" s="110">
        <v>17096</v>
      </c>
      <c r="F5" s="55">
        <v>28.7</v>
      </c>
      <c r="G5" s="55">
        <v>32.6</v>
      </c>
      <c r="H5" s="110">
        <v>25</v>
      </c>
      <c r="I5" s="55"/>
      <c r="J5" s="70"/>
      <c r="K5" s="55"/>
      <c r="L5" s="55"/>
      <c r="M5" s="71">
        <v>55</v>
      </c>
      <c r="N5" s="71">
        <v>56</v>
      </c>
      <c r="O5" s="71">
        <v>53</v>
      </c>
    </row>
    <row r="6" spans="1:16" x14ac:dyDescent="0.25">
      <c r="A6" s="215">
        <v>2021</v>
      </c>
      <c r="B6" s="212">
        <v>37253</v>
      </c>
      <c r="C6" s="212">
        <v>39033</v>
      </c>
      <c r="D6" s="58">
        <v>21725</v>
      </c>
      <c r="E6" s="160">
        <v>17309</v>
      </c>
      <c r="F6" s="58">
        <v>29.5</v>
      </c>
      <c r="G6" s="58">
        <v>33.6</v>
      </c>
      <c r="H6" s="160">
        <v>25.7</v>
      </c>
      <c r="I6" s="58">
        <v>57208</v>
      </c>
      <c r="J6" s="212">
        <v>6733</v>
      </c>
      <c r="K6" s="58">
        <v>3286</v>
      </c>
      <c r="L6" s="58">
        <v>3447</v>
      </c>
      <c r="M6" s="214">
        <v>51</v>
      </c>
      <c r="N6" s="214">
        <v>51</v>
      </c>
      <c r="O6" s="214">
        <v>52</v>
      </c>
    </row>
    <row r="7" spans="1:16" x14ac:dyDescent="0.25">
      <c r="A7" s="229">
        <v>2022</v>
      </c>
      <c r="B7" s="167">
        <v>36778</v>
      </c>
      <c r="C7" s="167">
        <v>39114</v>
      </c>
      <c r="D7" s="94">
        <v>21626</v>
      </c>
      <c r="E7" s="169">
        <v>17488</v>
      </c>
      <c r="F7" s="94">
        <v>33</v>
      </c>
      <c r="G7" s="58">
        <v>37.6</v>
      </c>
      <c r="H7" s="160">
        <v>28.7</v>
      </c>
      <c r="I7" s="94">
        <v>63386</v>
      </c>
      <c r="J7" s="167">
        <v>5769</v>
      </c>
      <c r="K7" s="94">
        <v>2799</v>
      </c>
      <c r="L7" s="94">
        <v>2970</v>
      </c>
      <c r="M7" s="214">
        <v>49</v>
      </c>
      <c r="N7" s="214">
        <v>49</v>
      </c>
      <c r="O7" s="214">
        <v>49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72105</v>
      </c>
      <c r="J8" s="1072">
        <v>5425</v>
      </c>
      <c r="K8" s="1073">
        <v>2689</v>
      </c>
      <c r="L8" s="1073">
        <v>2736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57208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63386</v>
      </c>
      <c r="F14" s="514">
        <f>A5</f>
        <v>2020</v>
      </c>
      <c r="G14" s="310">
        <f>IF(ISBLANK(E5),"",E5)</f>
        <v>17096</v>
      </c>
      <c r="H14" s="310">
        <f>IF(ISBLANK(D5),"",D5)</f>
        <v>21392</v>
      </c>
      <c r="K14" s="514">
        <f>A6</f>
        <v>2021</v>
      </c>
      <c r="L14" s="310">
        <f>IF(ISBLANK(L6),"",L6)</f>
        <v>3447</v>
      </c>
      <c r="M14" s="310">
        <f>IF(ISBLANK(K6),"",K6)</f>
        <v>3286</v>
      </c>
    </row>
    <row r="15" spans="1:16" x14ac:dyDescent="0.25">
      <c r="A15" s="481">
        <f>A8</f>
        <v>2023</v>
      </c>
      <c r="B15" s="311">
        <f t="shared" si="0"/>
        <v>72105</v>
      </c>
      <c r="F15" s="486">
        <f t="shared" ref="F15:F16" si="1">A6</f>
        <v>2021</v>
      </c>
      <c r="G15" s="479">
        <f t="shared" ref="G15:G16" si="2">IF(ISBLANK(E6),"",E6)</f>
        <v>17309</v>
      </c>
      <c r="H15" s="479">
        <f t="shared" ref="H15:H16" si="3">IF(ISBLANK(D6),"",D6)</f>
        <v>21725</v>
      </c>
      <c r="K15" s="486">
        <f>A7</f>
        <v>2022</v>
      </c>
      <c r="L15" s="479">
        <f t="shared" ref="L15:L16" si="4">IF(ISBLANK(L7),"",L7)</f>
        <v>2970</v>
      </c>
      <c r="M15" s="479">
        <f t="shared" ref="M15:M16" si="5">IF(ISBLANK(K7),"",K7)</f>
        <v>2799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17488</v>
      </c>
      <c r="H16" s="311">
        <f t="shared" si="3"/>
        <v>21626</v>
      </c>
      <c r="K16" s="481">
        <f>A8</f>
        <v>2023</v>
      </c>
      <c r="L16" s="311">
        <f t="shared" si="4"/>
        <v>2736</v>
      </c>
      <c r="M16" s="311">
        <f t="shared" si="5"/>
        <v>2689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36984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37253</v>
      </c>
      <c r="C21" s="373"/>
      <c r="D21" s="197"/>
      <c r="F21" s="514">
        <f>A5</f>
        <v>2020</v>
      </c>
      <c r="G21" s="310">
        <f>IF(ISBLANK(E5),"",E5)</f>
        <v>17096</v>
      </c>
      <c r="H21" s="310">
        <f>IF(ISBLANK(D5),"",D5)</f>
        <v>21392</v>
      </c>
      <c r="K21" s="514">
        <f>A6</f>
        <v>2021</v>
      </c>
      <c r="L21" s="310">
        <f>IF(ISBLANK(L6),"",L6)</f>
        <v>3447</v>
      </c>
      <c r="M21" s="310">
        <f>IF(ISBLANK(K6),"",K6)</f>
        <v>3286</v>
      </c>
    </row>
    <row r="22" spans="1:15" x14ac:dyDescent="0.25">
      <c r="A22" s="481">
        <f t="shared" si="6"/>
        <v>2022</v>
      </c>
      <c r="B22" s="311">
        <f t="shared" si="7"/>
        <v>36778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17309</v>
      </c>
      <c r="H22" s="479">
        <f t="shared" ref="H22:H23" si="10">IF(ISBLANK(D6),"",D6)</f>
        <v>21725</v>
      </c>
      <c r="K22" s="486">
        <f>A7</f>
        <v>2022</v>
      </c>
      <c r="L22" s="479">
        <f>IF(ISBLANK(L7),"",L7)</f>
        <v>2970</v>
      </c>
      <c r="M22" s="479">
        <f>IF(ISBLANK(K7),"",K7)</f>
        <v>2799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17488</v>
      </c>
      <c r="H23" s="311">
        <f t="shared" si="10"/>
        <v>21626</v>
      </c>
      <c r="K23" s="481">
        <f>A8</f>
        <v>2023</v>
      </c>
      <c r="L23" s="311">
        <f>IF(ISBLANK(L8),"",L8)</f>
        <v>2736</v>
      </c>
      <c r="M23" s="311">
        <f>IF(ISBLANK(K8),"",K8)</f>
        <v>2689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36984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37253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36778</v>
      </c>
      <c r="C28" s="373"/>
      <c r="D28" s="197"/>
      <c r="F28" s="514">
        <f>A5</f>
        <v>2020</v>
      </c>
      <c r="G28" s="310">
        <f>IF(ISBLANK(H5),"",H5)</f>
        <v>25</v>
      </c>
      <c r="H28" s="310">
        <f>IF(ISBLANK(G5),"",G5)</f>
        <v>32.6</v>
      </c>
      <c r="K28" s="514">
        <f>A5</f>
        <v>2020</v>
      </c>
      <c r="L28" s="310">
        <f>IF(ISBLANK(O5),"",O5)</f>
        <v>53</v>
      </c>
      <c r="M28" s="310">
        <f>IF(ISBLANK(N5),"",N5)</f>
        <v>56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25.7</v>
      </c>
      <c r="H29" s="479">
        <f t="shared" ref="H29:H30" si="15">IF(ISBLANK(G6),"",G6)</f>
        <v>33.6</v>
      </c>
      <c r="K29" s="486">
        <f t="shared" ref="K29:K30" si="16">A6</f>
        <v>2021</v>
      </c>
      <c r="L29" s="479">
        <f t="shared" ref="L29:L30" si="17">IF(ISBLANK(O6),"",O6)</f>
        <v>52</v>
      </c>
      <c r="M29" s="479">
        <f t="shared" ref="M29:M30" si="18">IF(ISBLANK(N6),"",N6)</f>
        <v>51</v>
      </c>
    </row>
    <row r="30" spans="1:15" x14ac:dyDescent="0.25">
      <c r="F30" s="481">
        <f t="shared" si="13"/>
        <v>2022</v>
      </c>
      <c r="G30" s="311">
        <f t="shared" si="14"/>
        <v>28.7</v>
      </c>
      <c r="H30" s="311">
        <f t="shared" si="15"/>
        <v>37.6</v>
      </c>
      <c r="K30" s="481">
        <f t="shared" si="16"/>
        <v>2022</v>
      </c>
      <c r="L30" s="311">
        <f t="shared" si="17"/>
        <v>49</v>
      </c>
      <c r="M30" s="311">
        <f t="shared" si="18"/>
        <v>49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</v>
      </c>
      <c r="H35" s="310">
        <f>IF(ISBLANK(G5),"",G5)</f>
        <v>32.6</v>
      </c>
      <c r="K35" s="514">
        <f>A5</f>
        <v>2020</v>
      </c>
      <c r="L35" s="310">
        <f>IF(ISBLANK(O5),"",O5)</f>
        <v>53</v>
      </c>
      <c r="M35" s="310">
        <f>IF(ISBLANK(N5),"",N5)</f>
        <v>56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25.7</v>
      </c>
      <c r="H36" s="479">
        <f t="shared" ref="H36:H37" si="21">IF(ISBLANK(G6),"",G6)</f>
        <v>33.6</v>
      </c>
      <c r="K36" s="486">
        <f t="shared" ref="K36:K37" si="22">A6</f>
        <v>2021</v>
      </c>
      <c r="L36" s="479">
        <f t="shared" ref="L36:L37" si="23">IF(ISBLANK(O6),"",O6)</f>
        <v>52</v>
      </c>
      <c r="M36" s="479">
        <f t="shared" ref="M36:M37" si="24">IF(ISBLANK(N6),"",N6)</f>
        <v>51</v>
      </c>
    </row>
    <row r="37" spans="6:15" x14ac:dyDescent="0.25">
      <c r="F37" s="481">
        <f t="shared" si="19"/>
        <v>2022</v>
      </c>
      <c r="G37" s="311">
        <f t="shared" si="20"/>
        <v>28.7</v>
      </c>
      <c r="H37" s="311">
        <f t="shared" si="21"/>
        <v>37.6</v>
      </c>
      <c r="K37" s="481">
        <f t="shared" si="22"/>
        <v>2022</v>
      </c>
      <c r="L37" s="311">
        <f t="shared" si="23"/>
        <v>49</v>
      </c>
      <c r="M37" s="311">
        <f t="shared" si="24"/>
        <v>49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20.9</v>
      </c>
      <c r="C6" s="35">
        <v>20.100000000000001</v>
      </c>
      <c r="D6" s="63">
        <v>21.7</v>
      </c>
      <c r="E6" s="35">
        <v>51.7</v>
      </c>
      <c r="F6" s="35">
        <v>47</v>
      </c>
      <c r="G6" s="35">
        <v>56.1</v>
      </c>
      <c r="H6" s="292">
        <v>27.4</v>
      </c>
      <c r="I6" s="35">
        <v>32.9</v>
      </c>
      <c r="J6" s="63">
        <v>22.2</v>
      </c>
      <c r="M6" s="127" t="s">
        <v>16</v>
      </c>
      <c r="N6" s="935">
        <f>IF(ISBLANK(B8),"",B8)</f>
        <v>21.9</v>
      </c>
      <c r="O6" s="935">
        <f>IF(ISBLANK(E8),"",E8)</f>
        <v>49.9</v>
      </c>
      <c r="P6" s="128">
        <f>IF(ISBLANK(H8),"",H8)</f>
        <v>28.1</v>
      </c>
    </row>
    <row r="7" spans="1:19" x14ac:dyDescent="0.25">
      <c r="A7" s="286">
        <v>2022</v>
      </c>
      <c r="B7" s="167">
        <v>21.6</v>
      </c>
      <c r="C7" s="94">
        <v>20.3</v>
      </c>
      <c r="D7" s="169">
        <v>22.8</v>
      </c>
      <c r="E7" s="94">
        <v>50.2</v>
      </c>
      <c r="F7" s="94">
        <v>46.5</v>
      </c>
      <c r="G7" s="94">
        <v>53.6</v>
      </c>
      <c r="H7" s="167">
        <v>28.3</v>
      </c>
      <c r="I7" s="94">
        <v>33.200000000000003</v>
      </c>
      <c r="J7" s="169">
        <v>23.6</v>
      </c>
    </row>
    <row r="8" spans="1:19" x14ac:dyDescent="0.25">
      <c r="A8" s="218">
        <v>2023</v>
      </c>
      <c r="B8" s="167">
        <v>21.9</v>
      </c>
      <c r="C8" s="94">
        <v>20.9</v>
      </c>
      <c r="D8" s="169">
        <v>22.9</v>
      </c>
      <c r="E8" s="94">
        <v>49.9</v>
      </c>
      <c r="F8" s="94">
        <v>45.8</v>
      </c>
      <c r="G8" s="94">
        <v>54</v>
      </c>
      <c r="H8" s="167">
        <v>28.1</v>
      </c>
      <c r="I8" s="94">
        <v>33.299999999999997</v>
      </c>
      <c r="J8" s="169">
        <v>23.1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22.9</v>
      </c>
      <c r="O12" s="936">
        <f>IF(ISBLANK(G8),"",G8)</f>
        <v>54</v>
      </c>
      <c r="P12" s="938">
        <f>IF(ISBLANK(J8),"",J8)</f>
        <v>23.1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20.9</v>
      </c>
      <c r="O13" s="937">
        <f>IF(ISBLANK(F8),"",F8)</f>
        <v>45.8</v>
      </c>
      <c r="P13" s="939">
        <f>IF(ISBLANK(I8),"",I8)</f>
        <v>33.299999999999997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21.9</v>
      </c>
      <c r="O20" s="935">
        <f>IF(ISBLANK(E8),"",E8)</f>
        <v>49.9</v>
      </c>
      <c r="P20" s="940">
        <f>IF(ISBLANK(H8),"",H8)</f>
        <v>28.1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22.9</v>
      </c>
      <c r="O24" s="936">
        <f>IF(ISBLANK(G8),"",G8)</f>
        <v>54</v>
      </c>
      <c r="P24" s="938">
        <f>IF(ISBLANK(J8),"",J8)</f>
        <v>23.1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20.9</v>
      </c>
      <c r="O25" s="937">
        <f>IF(ISBLANK(F8),"",F8)</f>
        <v>45.8</v>
      </c>
      <c r="P25" s="939">
        <f>IF(ISBLANK(I8),"",I8)</f>
        <v>33.299999999999997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7567879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63907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7687527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64917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16489188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139242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1337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3385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265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390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2323860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34.299999999999997</v>
      </c>
      <c r="E20" s="600">
        <v>31</v>
      </c>
      <c r="F20" s="600">
        <v>30.1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</v>
      </c>
      <c r="E21" s="751">
        <v>27.1</v>
      </c>
      <c r="F21" s="751">
        <v>26.4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6.1</v>
      </c>
      <c r="E22" s="752">
        <v>4.5999999999999996</v>
      </c>
      <c r="F22" s="752">
        <v>4.5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30.1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39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30.1</v>
      </c>
      <c r="C30" s="204" t="s">
        <v>493</v>
      </c>
    </row>
    <row r="31" spans="1:11" x14ac:dyDescent="0.25">
      <c r="A31" s="698" t="s">
        <v>1430</v>
      </c>
      <c r="B31" s="734">
        <f>F21</f>
        <v>26.4</v>
      </c>
    </row>
    <row r="32" spans="1:11" x14ac:dyDescent="0.25">
      <c r="A32" s="698" t="s">
        <v>1431</v>
      </c>
      <c r="B32" s="734">
        <f>F22</f>
        <v>4.5</v>
      </c>
    </row>
    <row r="33" spans="1:2" x14ac:dyDescent="0.25">
      <c r="A33" s="699" t="s">
        <v>1432</v>
      </c>
      <c r="B33" s="732">
        <f>100-(B30+B31+B32)</f>
        <v>39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1373</v>
      </c>
      <c r="C4" s="71">
        <v>69</v>
      </c>
      <c r="D4" s="71">
        <v>63</v>
      </c>
      <c r="G4" s="217">
        <f>A4</f>
        <v>2021</v>
      </c>
      <c r="H4" s="289">
        <f>IF(ISBLANK(C4),"",C4)</f>
        <v>69</v>
      </c>
      <c r="I4" s="289">
        <f>IF(ISBLANK(D4),"",D4)</f>
        <v>63</v>
      </c>
    </row>
    <row r="5" spans="1:9" x14ac:dyDescent="0.25">
      <c r="A5" s="286">
        <v>2022</v>
      </c>
      <c r="B5" s="214">
        <v>1363</v>
      </c>
      <c r="C5" s="214">
        <v>84</v>
      </c>
      <c r="D5" s="214">
        <v>79</v>
      </c>
      <c r="G5" s="286">
        <f t="shared" ref="G5:G6" si="0">A5</f>
        <v>2022</v>
      </c>
      <c r="H5" s="290">
        <f t="shared" ref="H5:H6" si="1">IF(ISBLANK(C5),"",C5)</f>
        <v>84</v>
      </c>
      <c r="I5" s="290">
        <f t="shared" ref="I5:I6" si="2">IF(ISBLANK(D5),"",D5)</f>
        <v>79</v>
      </c>
    </row>
    <row r="6" spans="1:9" x14ac:dyDescent="0.25">
      <c r="A6" s="218">
        <v>2023</v>
      </c>
      <c r="B6" s="168">
        <v>1337</v>
      </c>
      <c r="C6" s="168">
        <v>72</v>
      </c>
      <c r="D6" s="168">
        <v>51</v>
      </c>
      <c r="G6" s="219">
        <f t="shared" si="0"/>
        <v>2023</v>
      </c>
      <c r="H6" s="291">
        <f t="shared" si="1"/>
        <v>72</v>
      </c>
      <c r="I6" s="291">
        <f t="shared" si="2"/>
        <v>51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69</v>
      </c>
      <c r="I12" s="289">
        <f>IF(ISBLANK(D4),"",D4)</f>
        <v>63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84</v>
      </c>
      <c r="I13" s="290">
        <f t="shared" si="4"/>
        <v>79</v>
      </c>
    </row>
    <row r="14" spans="1:9" x14ac:dyDescent="0.25">
      <c r="G14" s="219">
        <f t="shared" si="3"/>
        <v>2023</v>
      </c>
      <c r="H14" s="291">
        <f t="shared" ref="H14:I14" si="5">IF(ISBLANK(C6),"",C6)</f>
        <v>72</v>
      </c>
      <c r="I14" s="291">
        <f t="shared" si="5"/>
        <v>51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3181</v>
      </c>
      <c r="C23" s="71">
        <v>199</v>
      </c>
      <c r="D23" s="71">
        <v>384</v>
      </c>
      <c r="G23" s="217">
        <f>A23</f>
        <v>2021</v>
      </c>
      <c r="H23" s="289">
        <f>IF(ISBLANK(C23),"",C23)</f>
        <v>199</v>
      </c>
      <c r="I23" s="289">
        <f>IF(ISBLANK(D23),"",D23)</f>
        <v>384</v>
      </c>
    </row>
    <row r="24" spans="1:13" x14ac:dyDescent="0.25">
      <c r="A24" s="286">
        <v>2022</v>
      </c>
      <c r="B24" s="214">
        <v>3256</v>
      </c>
      <c r="C24" s="214">
        <v>293</v>
      </c>
      <c r="D24" s="214">
        <v>363</v>
      </c>
      <c r="G24" s="286">
        <f t="shared" ref="G24:G25" si="6">A24</f>
        <v>2022</v>
      </c>
      <c r="H24" s="290">
        <f t="shared" ref="H24:H25" si="7">IF(ISBLANK(C24),"",C24)</f>
        <v>293</v>
      </c>
      <c r="I24" s="290">
        <f t="shared" ref="I24:I25" si="8">IF(ISBLANK(D24),"",D24)</f>
        <v>363</v>
      </c>
    </row>
    <row r="25" spans="1:13" x14ac:dyDescent="0.25">
      <c r="A25" s="218">
        <v>2023</v>
      </c>
      <c r="B25" s="168">
        <v>3385</v>
      </c>
      <c r="C25" s="168">
        <v>265</v>
      </c>
      <c r="D25" s="168">
        <v>390</v>
      </c>
      <c r="G25" s="219">
        <f t="shared" si="6"/>
        <v>2023</v>
      </c>
      <c r="H25" s="291">
        <f t="shared" si="7"/>
        <v>265</v>
      </c>
      <c r="I25" s="291">
        <f t="shared" si="8"/>
        <v>390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199</v>
      </c>
      <c r="I31" s="289">
        <f>IF(ISBLANK(D23),"",D23)</f>
        <v>384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293</v>
      </c>
      <c r="I32" s="290">
        <f t="shared" si="10"/>
        <v>363</v>
      </c>
    </row>
    <row r="33" spans="7:9" x14ac:dyDescent="0.25">
      <c r="G33" s="219">
        <f t="shared" si="9"/>
        <v>2023</v>
      </c>
      <c r="H33" s="291">
        <f t="shared" ref="H33:I33" si="11">IF(ISBLANK(C25),"",C25)</f>
        <v>265</v>
      </c>
      <c r="I33" s="291">
        <f t="shared" si="11"/>
        <v>390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3941539</v>
      </c>
      <c r="C4" s="1077">
        <v>29429</v>
      </c>
      <c r="D4" s="110">
        <v>3327308</v>
      </c>
      <c r="E4" s="70">
        <v>24843</v>
      </c>
      <c r="F4" s="1076">
        <v>699758</v>
      </c>
      <c r="G4" s="70">
        <v>5225</v>
      </c>
      <c r="H4" s="1078">
        <v>11492873</v>
      </c>
      <c r="I4" s="1077">
        <v>85810</v>
      </c>
    </row>
    <row r="5" spans="1:9" x14ac:dyDescent="0.25">
      <c r="A5" s="587">
        <v>2021</v>
      </c>
      <c r="B5" s="1079">
        <v>4409136</v>
      </c>
      <c r="C5" s="1080">
        <v>33373</v>
      </c>
      <c r="D5" s="160">
        <v>3860072</v>
      </c>
      <c r="E5" s="212">
        <v>29217</v>
      </c>
      <c r="F5" s="1079">
        <v>655801</v>
      </c>
      <c r="G5" s="212">
        <v>4964</v>
      </c>
      <c r="H5" s="1081">
        <v>14232153</v>
      </c>
      <c r="I5" s="1080">
        <v>107724</v>
      </c>
    </row>
    <row r="6" spans="1:9" x14ac:dyDescent="0.25">
      <c r="A6" s="588">
        <v>2022</v>
      </c>
      <c r="B6" s="1082">
        <v>4970973</v>
      </c>
      <c r="C6" s="1083">
        <v>41977</v>
      </c>
      <c r="D6" s="169">
        <v>4360202</v>
      </c>
      <c r="E6" s="167">
        <v>36819</v>
      </c>
      <c r="F6" s="1082">
        <v>741518</v>
      </c>
      <c r="G6" s="167">
        <v>6262</v>
      </c>
      <c r="H6" s="1084">
        <v>16489188</v>
      </c>
      <c r="I6" s="1083">
        <v>139242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1911398</v>
      </c>
      <c r="C4" s="1076">
        <v>5837761</v>
      </c>
      <c r="D4" s="1077">
        <v>43587</v>
      </c>
      <c r="E4" s="1076">
        <v>5928904</v>
      </c>
      <c r="F4" s="1077">
        <v>44267</v>
      </c>
    </row>
    <row r="5" spans="1:6" x14ac:dyDescent="0.25">
      <c r="A5" s="480">
        <v>2021</v>
      </c>
      <c r="B5" s="1081">
        <v>1176387</v>
      </c>
      <c r="C5" s="1079">
        <v>6683464</v>
      </c>
      <c r="D5" s="1080">
        <v>50587</v>
      </c>
      <c r="E5" s="1079">
        <v>6451779</v>
      </c>
      <c r="F5" s="1080">
        <v>48834</v>
      </c>
    </row>
    <row r="6" spans="1:6" ht="15.75" thickBot="1" x14ac:dyDescent="0.3">
      <c r="A6" s="960">
        <v>2022</v>
      </c>
      <c r="B6" s="1085">
        <v>2323860</v>
      </c>
      <c r="C6" s="1086">
        <v>7567879</v>
      </c>
      <c r="D6" s="1087">
        <v>63907</v>
      </c>
      <c r="E6" s="1086">
        <v>7687527</v>
      </c>
      <c r="F6" s="1087">
        <v>64917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Севернобанатска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2328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118421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72.959999999999994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170.5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2.33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117088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117292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3805</v>
      </c>
      <c r="C63" s="548">
        <f>IF(ISBLANK('DEM2'!C7),"-",'DEM2'!C7)</f>
        <v>4026</v>
      </c>
      <c r="D63" s="548"/>
      <c r="E63" s="548">
        <f>IF(ISBLANK('DEM2'!D8),"-",'DEM2'!D8)</f>
        <v>3654</v>
      </c>
      <c r="F63" s="548">
        <f>IF(ISBLANK('DEM2'!C8),"-",'DEM2'!C8)</f>
        <v>3834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4741</v>
      </c>
      <c r="C64" s="317">
        <f>IF(ISBLANK('DEM2'!F7),"-",'DEM2'!F7)</f>
        <v>4992</v>
      </c>
      <c r="D64" s="789"/>
      <c r="E64" s="317">
        <f>IF(ISBLANK('DEM2'!G8),"-",'DEM2'!G8)</f>
        <v>4257</v>
      </c>
      <c r="F64" s="317">
        <f>IF(ISBLANK('DEM2'!F8),"-",'DEM2'!F8)</f>
        <v>4516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2720</v>
      </c>
      <c r="C65" s="345">
        <f>IF(ISBLANK('DEM2'!I7),"-",'DEM2'!I7)</f>
        <v>2819</v>
      </c>
      <c r="D65" s="393"/>
      <c r="E65" s="345">
        <f>IF(ISBLANK('DEM2'!J8),"-",'DEM2'!J8)</f>
        <v>2324</v>
      </c>
      <c r="F65" s="345">
        <f>IF(ISBLANK('DEM2'!I8),"-",'DEM2'!I8)</f>
        <v>2419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10555</v>
      </c>
      <c r="C66" s="317">
        <f>IF(ISBLANK('DEM2'!L7),"-",'DEM2'!L7)</f>
        <v>11125</v>
      </c>
      <c r="D66" s="395"/>
      <c r="E66" s="317">
        <f>IF(ISBLANK('DEM2'!M8),"-",'DEM2'!M8)</f>
        <v>9670</v>
      </c>
      <c r="F66" s="317">
        <f>IF(ISBLANK('DEM2'!L8),"-",'DEM2'!L8)</f>
        <v>10168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10558</v>
      </c>
      <c r="C67" s="317">
        <f>IF(ISBLANK('DEM2'!O7),"-",'DEM2'!O7)</f>
        <v>11371</v>
      </c>
      <c r="D67" s="395"/>
      <c r="E67" s="317">
        <f>IF(ISBLANK('DEM2'!P8),"-",'DEM2'!P8)</f>
        <v>8357</v>
      </c>
      <c r="F67" s="317">
        <f>IF(ISBLANK('DEM2'!O8),"-",'DEM2'!O8)</f>
        <v>8942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42273</v>
      </c>
      <c r="C68" s="414">
        <f>IF(ISBLANK('DEM2'!R7),"-",'DEM2'!R7)</f>
        <v>43981</v>
      </c>
      <c r="D68" s="420"/>
      <c r="E68" s="414">
        <f>IF(ISBLANK('DEM2'!S8),"-",'DEM2'!S8)</f>
        <v>36590</v>
      </c>
      <c r="F68" s="414">
        <f>IF(ISBLANK('DEM2'!R8),"-",'DEM2'!R8)</f>
        <v>37583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67427</v>
      </c>
      <c r="C69" s="463">
        <f>IF(ISBLANK('DEM2'!U7),"-",'DEM2'!U7)</f>
        <v>64690</v>
      </c>
      <c r="D69" s="799"/>
      <c r="E69" s="463">
        <f>IF(ISBLANK('DEM2'!V8),"-",'DEM2'!V8)</f>
        <v>60851</v>
      </c>
      <c r="F69" s="463">
        <f>IF(ISBLANK('DEM2'!U8),"-",'DEM2'!U8)</f>
        <v>57570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10.4</v>
      </c>
      <c r="G115" s="800">
        <f>IF(ISBLANK('DEM2'!E23),"-",'DEM2'!E23)</f>
        <v>20.5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3.7</v>
      </c>
      <c r="G116" s="407">
        <f>IF(ISBLANK('DEM2'!E24),"-",'DEM2'!E24)</f>
        <v>16.600000000000001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3.9</v>
      </c>
      <c r="G117" s="801">
        <f>IF(ISBLANK('DEM2'!E25),"-",'DEM2'!E25)</f>
        <v>5.9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36778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39114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72105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5425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28.6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9.9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16489188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139242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4360202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2448367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36819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4970973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41977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741518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6262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7567879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63907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7687527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64917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1337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3385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2323860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14345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13239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10993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78873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13953</v>
      </c>
      <c r="C300" s="808">
        <f>IF(ISBLANK(POLJ3!C4),"-",POLJ3!C4)</f>
        <v>2973</v>
      </c>
      <c r="D300" s="1153">
        <f>IF(ISBLANK(POLJ3!D4),"-",POLJ3!D4)</f>
        <v>10980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12635</v>
      </c>
      <c r="C301" s="789">
        <f>IF(ISBLANK(POLJ3!C5),"-",POLJ3!C5)</f>
        <v>7592</v>
      </c>
      <c r="D301" s="1154">
        <f>IF(ISBLANK(POLJ3!D5),"-",POLJ3!D5)</f>
        <v>5043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308</v>
      </c>
      <c r="C302" s="790">
        <f>IF(ISBLANK(POLJ3!C6),"-",POLJ3!C6)</f>
        <v>33</v>
      </c>
      <c r="D302" s="1155">
        <f>IF(ISBLANK(POLJ3!D6),"-",POLJ3!D6)</f>
        <v>275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1277</v>
      </c>
      <c r="C303" s="791">
        <f>IF(ISBLANK(POLJ3!C7),"-",POLJ3!C7)</f>
        <v>252</v>
      </c>
      <c r="D303" s="1164">
        <f>IF(ISBLANK(POLJ3!D7),"-",POLJ3!D7)</f>
        <v>1025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14345</v>
      </c>
      <c r="C304" s="807">
        <f>IF(ISBLANK(POLJ3!C8),"-",POLJ3!C8)</f>
        <v>2798</v>
      </c>
      <c r="D304" s="1122">
        <f>IF(ISBLANK(POLJ3!D8),"-",POLJ3!D8)</f>
        <v>11547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373.41</v>
      </c>
      <c r="C310" s="1123"/>
      <c r="D310" s="3"/>
      <c r="E310" s="5"/>
      <c r="F310" s="5"/>
      <c r="G310" s="815" t="s">
        <v>765</v>
      </c>
      <c r="H310" s="816">
        <f>IF(ISBLANK(POLJ2!H3),"-",POLJ2!H3)</f>
        <v>38326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154500.57</v>
      </c>
      <c r="C311" s="1124"/>
      <c r="D311" s="3"/>
      <c r="E311" s="5"/>
      <c r="F311" s="5"/>
      <c r="G311" s="810" t="s">
        <v>766</v>
      </c>
      <c r="H311" s="248">
        <f>IF(ISBLANK(POLJ2!H4),"-",POLJ2!H4)</f>
        <v>163956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1330.03</v>
      </c>
      <c r="C312" s="1124"/>
      <c r="D312" s="3"/>
      <c r="E312" s="5"/>
      <c r="F312" s="5"/>
      <c r="G312" s="810" t="s">
        <v>767</v>
      </c>
      <c r="H312" s="248">
        <f>IF(ISBLANK(POLJ2!H5),"-",POLJ2!H5)</f>
        <v>41642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253.91</v>
      </c>
      <c r="C313" s="1124"/>
      <c r="D313" s="3"/>
      <c r="E313" s="5"/>
      <c r="F313" s="5"/>
      <c r="G313" s="812" t="s">
        <v>768</v>
      </c>
      <c r="H313" s="249">
        <f>IF(ISBLANK(POLJ2!H6),"-",POLJ2!H6)</f>
        <v>404387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22.4</v>
      </c>
      <c r="C314" s="1124"/>
      <c r="D314" s="3"/>
      <c r="E314" s="5"/>
      <c r="F314" s="5"/>
      <c r="G314" s="814" t="s">
        <v>16</v>
      </c>
      <c r="H314" s="817">
        <f>IF(ISBLANK(POLJ2!H7),"-",POLJ2!H7)</f>
        <v>648311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21820.89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178301.21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6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692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26.3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3712</v>
      </c>
      <c r="I364" s="808">
        <f>IF(ISBLANK(OBRAZ2!I6),"-",OBRAZ2!I6)</f>
        <v>2699</v>
      </c>
      <c r="J364" s="808">
        <f>IF(ISBLANK(OBRAZ2!J6),"-",OBRAZ2!J6)</f>
        <v>1013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2052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75.599999999999994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1091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19.298245614035086</v>
      </c>
      <c r="I375" s="850">
        <f>IF(ISBLANK(OBRAZ2!C12),"-",OBRAZ2!C21)</f>
        <v>19.019396551724139</v>
      </c>
      <c r="J375" s="850">
        <f>IF(ISBLANK(OBRAZ2!D12),"-",OBRAZ2!D21)</f>
        <v>18.539765319426333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47.992863514719005</v>
      </c>
      <c r="I377" s="851">
        <f>IF(ISBLANK(OBRAZ2!C14),"-",OBRAZ2!C23)</f>
        <v>52.963362068965516</v>
      </c>
      <c r="J377" s="851">
        <f>IF(ISBLANK(OBRAZ2!D14),"-",OBRAZ2!D23)</f>
        <v>53.011734028683179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19.863217365447518</v>
      </c>
      <c r="I379" s="851">
        <f>IF(ISBLANK(OBRAZ2!C16),"-",OBRAZ2!C25)</f>
        <v>17.40301724137931</v>
      </c>
      <c r="J379" s="851">
        <f>IF(ISBLANK(OBRAZ2!D16),"-",OBRAZ2!D25)</f>
        <v>13.976531942633638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12.845673505798395</v>
      </c>
      <c r="I380" s="852">
        <f>IF(ISBLANK(OBRAZ2!C17),"-",OBRAZ2!C26)</f>
        <v>10.614224137931034</v>
      </c>
      <c r="J380" s="852">
        <f>IF(ISBLANK(OBRAZ2!D17),"-",OBRAZ2!D26)</f>
        <v>14.471968709256844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29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3538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3824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579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437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92.5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1083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43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196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3565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74.8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986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84.6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670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24680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7998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294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99.2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0.68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96.8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97.1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18852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15.9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628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3920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134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197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11.4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10.8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223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0.8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5349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4.8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1975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10.3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1399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472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749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50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269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295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22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39.6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1042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155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617.32000000000005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1265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54860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487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27852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2432.94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24982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11151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132090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35190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28.6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14345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10993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13239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373.41</v>
      </c>
      <c r="G3" s="217" t="s">
        <v>765</v>
      </c>
      <c r="H3" s="71">
        <v>38326</v>
      </c>
    </row>
    <row r="4" spans="1:9" x14ac:dyDescent="0.25">
      <c r="A4" s="286" t="s">
        <v>760</v>
      </c>
      <c r="B4" s="214">
        <v>154500.57</v>
      </c>
      <c r="G4" s="286" t="s">
        <v>766</v>
      </c>
      <c r="H4" s="214">
        <v>163956</v>
      </c>
    </row>
    <row r="5" spans="1:9" x14ac:dyDescent="0.25">
      <c r="A5" s="286" t="s">
        <v>761</v>
      </c>
      <c r="B5" s="214">
        <v>1330.03</v>
      </c>
      <c r="G5" s="286" t="s">
        <v>767</v>
      </c>
      <c r="H5" s="214">
        <v>41642</v>
      </c>
    </row>
    <row r="6" spans="1:9" x14ac:dyDescent="0.25">
      <c r="A6" s="286" t="s">
        <v>762</v>
      </c>
      <c r="B6" s="214">
        <v>253.91</v>
      </c>
      <c r="G6" s="286" t="s">
        <v>768</v>
      </c>
      <c r="H6" s="214">
        <v>404387</v>
      </c>
    </row>
    <row r="7" spans="1:9" x14ac:dyDescent="0.25">
      <c r="A7" s="286" t="s">
        <v>763</v>
      </c>
      <c r="B7" s="214">
        <v>22.4</v>
      </c>
      <c r="G7" s="1" t="s">
        <v>24</v>
      </c>
      <c r="H7" s="288">
        <v>648311</v>
      </c>
    </row>
    <row r="8" spans="1:9" x14ac:dyDescent="0.25">
      <c r="A8" s="287" t="s">
        <v>764</v>
      </c>
      <c r="B8" s="73">
        <v>21820.89</v>
      </c>
    </row>
    <row r="9" spans="1:9" x14ac:dyDescent="0.25">
      <c r="A9" s="1" t="s">
        <v>24</v>
      </c>
      <c r="B9" s="288">
        <v>178301.21</v>
      </c>
      <c r="I9" s="41" t="s">
        <v>876</v>
      </c>
    </row>
    <row r="10" spans="1:9" x14ac:dyDescent="0.25">
      <c r="G10" s="29" t="s">
        <v>775</v>
      </c>
      <c r="H10" s="58">
        <v>78873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13953</v>
      </c>
      <c r="C4" s="55">
        <v>2973</v>
      </c>
      <c r="D4" s="110">
        <v>10980</v>
      </c>
    </row>
    <row r="5" spans="1:4" ht="30" customHeight="1" x14ac:dyDescent="0.25">
      <c r="A5" s="274" t="s">
        <v>884</v>
      </c>
      <c r="B5" s="212">
        <v>12635</v>
      </c>
      <c r="C5" s="58">
        <v>7592</v>
      </c>
      <c r="D5" s="160">
        <v>5043</v>
      </c>
    </row>
    <row r="6" spans="1:4" x14ac:dyDescent="0.25">
      <c r="A6" s="274" t="s">
        <v>772</v>
      </c>
      <c r="B6" s="212">
        <v>308</v>
      </c>
      <c r="C6" s="58">
        <v>33</v>
      </c>
      <c r="D6" s="160">
        <v>275</v>
      </c>
    </row>
    <row r="7" spans="1:4" ht="30" x14ac:dyDescent="0.25">
      <c r="A7" s="274" t="s">
        <v>773</v>
      </c>
      <c r="B7" s="212">
        <v>1277</v>
      </c>
      <c r="C7" s="58">
        <v>252</v>
      </c>
      <c r="D7" s="160">
        <v>1025</v>
      </c>
    </row>
    <row r="8" spans="1:4" x14ac:dyDescent="0.25">
      <c r="A8" s="201" t="s">
        <v>774</v>
      </c>
      <c r="B8" s="72">
        <v>14345</v>
      </c>
      <c r="C8" s="61">
        <v>2798</v>
      </c>
      <c r="D8" s="111">
        <v>11547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10.714285714285714</v>
      </c>
      <c r="C14" s="276">
        <f>D6/B6*100</f>
        <v>89.285714285714292</v>
      </c>
    </row>
    <row r="15" spans="1:4" ht="60" x14ac:dyDescent="0.25">
      <c r="A15" s="277" t="s">
        <v>885</v>
      </c>
      <c r="B15" s="282">
        <f>C5/B5*100</f>
        <v>60.087059754649786</v>
      </c>
      <c r="C15" s="278">
        <f>D5/B5*100</f>
        <v>39.912940245350221</v>
      </c>
    </row>
    <row r="16" spans="1:4" ht="30" x14ac:dyDescent="0.25">
      <c r="A16" s="279" t="s">
        <v>821</v>
      </c>
      <c r="B16" s="283">
        <f>C4/B4*100</f>
        <v>21.307245753601375</v>
      </c>
      <c r="C16" s="280">
        <f>D4/B4*100</f>
        <v>78.692754246398621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10.714285714285714</v>
      </c>
      <c r="C21" s="276">
        <f>C14</f>
        <v>89.285714285714292</v>
      </c>
    </row>
    <row r="22" spans="1:3" ht="60" x14ac:dyDescent="0.25">
      <c r="A22" s="277" t="s">
        <v>823</v>
      </c>
      <c r="B22" s="282">
        <f t="shared" ref="B22:C23" si="0">B15</f>
        <v>60.087059754649786</v>
      </c>
      <c r="C22" s="278">
        <f t="shared" si="0"/>
        <v>39.912940245350221</v>
      </c>
    </row>
    <row r="23" spans="1:3" ht="30" x14ac:dyDescent="0.25">
      <c r="A23" s="279" t="s">
        <v>858</v>
      </c>
      <c r="B23" s="285">
        <f t="shared" si="0"/>
        <v>21.307245753601375</v>
      </c>
      <c r="C23" s="284">
        <f t="shared" si="0"/>
        <v>78.692754246398621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6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692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26.3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2052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75.599999999999994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1091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3703</v>
      </c>
      <c r="C6" s="973">
        <v>2705</v>
      </c>
      <c r="D6" s="945">
        <v>998</v>
      </c>
      <c r="E6" s="973">
        <v>3363</v>
      </c>
      <c r="F6" s="973">
        <v>2482</v>
      </c>
      <c r="G6" s="945">
        <v>881</v>
      </c>
      <c r="H6" s="599">
        <v>3712</v>
      </c>
      <c r="I6" s="616">
        <v>2699</v>
      </c>
      <c r="J6" s="945">
        <v>1013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</v>
      </c>
      <c r="C7" s="975">
        <v>5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3</v>
      </c>
      <c r="F8" s="978">
        <v>3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649</v>
      </c>
      <c r="C12" s="600">
        <v>706</v>
      </c>
      <c r="D12" s="600">
        <v>711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1614</v>
      </c>
      <c r="C14" s="751">
        <v>1966</v>
      </c>
      <c r="D14" s="751">
        <v>2033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668</v>
      </c>
      <c r="C16" s="1029">
        <v>646</v>
      </c>
      <c r="D16" s="751">
        <v>536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432</v>
      </c>
      <c r="C17" s="752">
        <v>394</v>
      </c>
      <c r="D17" s="752">
        <v>555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19.298245614035086</v>
      </c>
      <c r="C21" s="289">
        <f>C12/SUM(C12:C17)*100</f>
        <v>19.019396551724139</v>
      </c>
      <c r="D21" s="289">
        <f>D12/SUM(D12:D17)*100</f>
        <v>18.539765319426333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47.992863514719005</v>
      </c>
      <c r="C23" s="290">
        <f>C14/SUM(C12:C17)*100</f>
        <v>52.963362068965516</v>
      </c>
      <c r="D23" s="290">
        <f>D14/SUM(D12:D17)*100</f>
        <v>53.011734028683179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19.863217365447518</v>
      </c>
      <c r="C25" s="290">
        <f>C16/SUM(C12:C17)*100</f>
        <v>17.40301724137931</v>
      </c>
      <c r="D25" s="290">
        <f>D16/SUM(D12:D17)*100</f>
        <v>13.976531942633638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12.845673505798395</v>
      </c>
      <c r="C26" s="291">
        <f>C17/SUM(C12:C17)*100</f>
        <v>10.614224137931034</v>
      </c>
      <c r="D26" s="291">
        <f>D17/SUM(D12:D17)*100</f>
        <v>14.471968709256844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27.8</v>
      </c>
      <c r="C7" s="600">
        <v>23.4</v>
      </c>
      <c r="D7" s="600">
        <v>25.4</v>
      </c>
    </row>
    <row r="8" spans="1:6" x14ac:dyDescent="0.25">
      <c r="A8" s="695" t="s">
        <v>944</v>
      </c>
      <c r="B8" s="751">
        <v>5.0999999999999996</v>
      </c>
      <c r="C8" s="751">
        <v>3.7</v>
      </c>
      <c r="D8" s="751">
        <v>2.2000000000000002</v>
      </c>
    </row>
    <row r="9" spans="1:6" x14ac:dyDescent="0.25">
      <c r="A9" s="696" t="s">
        <v>224</v>
      </c>
      <c r="B9" s="752">
        <v>67.2</v>
      </c>
      <c r="C9" s="752">
        <v>73</v>
      </c>
      <c r="D9" s="752">
        <v>72.400000000000006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27.8</v>
      </c>
      <c r="C13" s="697">
        <f t="shared" ref="C13:D13" si="1">IF(ISBLANK(C7),"",C7)</f>
        <v>23.4</v>
      </c>
      <c r="D13" s="697">
        <f t="shared" si="1"/>
        <v>25.4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5.0999999999999996</v>
      </c>
      <c r="C14" s="698">
        <f t="shared" si="2"/>
        <v>3.7</v>
      </c>
      <c r="D14" s="698">
        <f t="shared" si="2"/>
        <v>2.2000000000000002</v>
      </c>
    </row>
    <row r="15" spans="1:6" x14ac:dyDescent="0.25">
      <c r="A15" s="702" t="s">
        <v>1630</v>
      </c>
      <c r="B15" s="699">
        <f t="shared" si="2"/>
        <v>67.2</v>
      </c>
      <c r="C15" s="699">
        <f t="shared" si="2"/>
        <v>73</v>
      </c>
      <c r="D15" s="699">
        <f t="shared" si="2"/>
        <v>72.400000000000006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27.8</v>
      </c>
      <c r="C18" s="697">
        <f t="shared" ref="C18:D18" si="4">IF(ISBLANK(C7),"",C7)</f>
        <v>23.4</v>
      </c>
      <c r="D18" s="697">
        <f t="shared" si="4"/>
        <v>25.4</v>
      </c>
    </row>
    <row r="19" spans="1:5" x14ac:dyDescent="0.25">
      <c r="A19" s="701" t="s">
        <v>1632</v>
      </c>
      <c r="B19" s="698">
        <f t="shared" ref="B19:D20" si="5">IF(ISBLANK(B8),"",B8)</f>
        <v>5.0999999999999996</v>
      </c>
      <c r="C19" s="698">
        <f t="shared" si="5"/>
        <v>3.7</v>
      </c>
      <c r="D19" s="698">
        <f t="shared" si="5"/>
        <v>2.2000000000000002</v>
      </c>
    </row>
    <row r="20" spans="1:5" x14ac:dyDescent="0.25">
      <c r="A20" s="702" t="s">
        <v>1633</v>
      </c>
      <c r="B20" s="699">
        <f t="shared" si="5"/>
        <v>67.2</v>
      </c>
      <c r="C20" s="699">
        <f t="shared" si="5"/>
        <v>73</v>
      </c>
      <c r="D20" s="699">
        <f t="shared" si="5"/>
        <v>72.400000000000006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88.5</v>
      </c>
      <c r="C5" s="611">
        <v>92.1</v>
      </c>
      <c r="D5" s="1030">
        <v>90.4</v>
      </c>
      <c r="F5" s="28"/>
      <c r="G5" s="693">
        <f>A5</f>
        <v>2020</v>
      </c>
      <c r="H5" s="669">
        <f>IF(ISBLANK(B5),"",B5)</f>
        <v>88.5</v>
      </c>
      <c r="I5" s="618">
        <f t="shared" ref="H5:I7" si="0">IF(ISBLANK(C5),"",C5)</f>
        <v>92.1</v>
      </c>
    </row>
    <row r="6" spans="1:10" x14ac:dyDescent="0.25">
      <c r="A6" s="749">
        <v>2021</v>
      </c>
      <c r="B6" s="601">
        <v>84.9</v>
      </c>
      <c r="C6" s="612">
        <v>90.8</v>
      </c>
      <c r="D6" s="946">
        <v>87.9</v>
      </c>
      <c r="F6" s="44"/>
      <c r="G6" s="693">
        <f t="shared" ref="G6:G7" si="1">A6</f>
        <v>2021</v>
      </c>
      <c r="H6" s="670">
        <f t="shared" si="0"/>
        <v>84.9</v>
      </c>
      <c r="I6" s="619">
        <f t="shared" si="0"/>
        <v>90.8</v>
      </c>
    </row>
    <row r="7" spans="1:10" x14ac:dyDescent="0.25">
      <c r="A7" s="750">
        <v>2022</v>
      </c>
      <c r="B7" s="601">
        <v>101.7</v>
      </c>
      <c r="C7" s="612">
        <v>98.6</v>
      </c>
      <c r="D7" s="946">
        <v>100.1</v>
      </c>
      <c r="F7" s="44"/>
      <c r="G7" s="693">
        <f t="shared" si="1"/>
        <v>2022</v>
      </c>
      <c r="H7" s="671">
        <f t="shared" si="0"/>
        <v>101.7</v>
      </c>
      <c r="I7" s="620">
        <f t="shared" si="0"/>
        <v>98.6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88.5</v>
      </c>
      <c r="I13" s="618">
        <f>IF(ISBLANK(C5),"",C5)</f>
        <v>92.1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84.9</v>
      </c>
      <c r="I14" s="619">
        <f t="shared" si="3"/>
        <v>90.8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101.7</v>
      </c>
      <c r="I15" s="620">
        <f t="shared" si="4"/>
        <v>98.6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Севернобанатска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2328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118421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72.959999999999994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170.5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2.33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117088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117292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3805</v>
      </c>
      <c r="C63" s="548">
        <f>IF(ISBLANK('DEM2'!C7),"-",'DEM2'!C7)</f>
        <v>4026</v>
      </c>
      <c r="D63" s="548"/>
      <c r="E63" s="548">
        <f>IF(ISBLANK('DEM2'!D8),"-",'DEM2'!D8)</f>
        <v>3654</v>
      </c>
      <c r="F63" s="548">
        <f>IF(ISBLANK('DEM2'!C8),"-",'DEM2'!C8)</f>
        <v>3834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4741</v>
      </c>
      <c r="C64" s="317">
        <f>IF(ISBLANK('DEM2'!F7),"-",'DEM2'!F7)</f>
        <v>4992</v>
      </c>
      <c r="D64" s="789"/>
      <c r="E64" s="317">
        <f>IF(ISBLANK('DEM2'!G8),"-",'DEM2'!G8)</f>
        <v>4257</v>
      </c>
      <c r="F64" s="317">
        <f>IF(ISBLANK('DEM2'!F8),"-",'DEM2'!F8)</f>
        <v>4516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2720</v>
      </c>
      <c r="C65" s="345">
        <f>IF(ISBLANK('DEM2'!I7),"-",'DEM2'!I7)</f>
        <v>2819</v>
      </c>
      <c r="D65" s="393"/>
      <c r="E65" s="345">
        <f>IF(ISBLANK('DEM2'!J8),"-",'DEM2'!J8)</f>
        <v>2324</v>
      </c>
      <c r="F65" s="345">
        <f>IF(ISBLANK('DEM2'!I8),"-",'DEM2'!I8)</f>
        <v>2419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10555</v>
      </c>
      <c r="C66" s="348">
        <f>IF(ISBLANK('DEM2'!L7),"-",'DEM2'!L7)</f>
        <v>11125</v>
      </c>
      <c r="D66" s="394"/>
      <c r="E66" s="348">
        <f>IF(ISBLANK('DEM2'!M8),"-",'DEM2'!M8)</f>
        <v>9670</v>
      </c>
      <c r="F66" s="348">
        <f>IF(ISBLANK('DEM2'!L8),"-",'DEM2'!L8)</f>
        <v>10168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10558</v>
      </c>
      <c r="C67" s="345">
        <f>IF(ISBLANK('DEM2'!O7),"-",'DEM2'!O7)</f>
        <v>11371</v>
      </c>
      <c r="D67" s="393"/>
      <c r="E67" s="345">
        <f>IF(ISBLANK('DEM2'!P8),"-",'DEM2'!P8)</f>
        <v>8357</v>
      </c>
      <c r="F67" s="345">
        <f>IF(ISBLANK('DEM2'!O8),"-",'DEM2'!O8)</f>
        <v>8942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42273</v>
      </c>
      <c r="C68" s="317">
        <f>IF(ISBLANK('DEM2'!R7),"-",'DEM2'!R7)</f>
        <v>43981</v>
      </c>
      <c r="D68" s="395"/>
      <c r="E68" s="317">
        <f>IF(ISBLANK('DEM2'!S8),"-",'DEM2'!S8)</f>
        <v>36590</v>
      </c>
      <c r="F68" s="317">
        <f>IF(ISBLANK('DEM2'!R8),"-",'DEM2'!R8)</f>
        <v>37583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67427</v>
      </c>
      <c r="C69" s="463">
        <f>IF(ISBLANK('DEM2'!U7),"-",'DEM2'!U7)</f>
        <v>64690</v>
      </c>
      <c r="D69" s="799"/>
      <c r="E69" s="463">
        <f>IF(ISBLANK('DEM2'!V8),"-",'DEM2'!V8)</f>
        <v>60851</v>
      </c>
      <c r="F69" s="463">
        <f>IF(ISBLANK('DEM2'!U8),"-",'DEM2'!U8)</f>
        <v>57570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10.4</v>
      </c>
      <c r="G115" s="800">
        <f>IF(ISBLANK('DEM2'!E23),"-",'DEM2'!E23)</f>
        <v>20.5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3.7</v>
      </c>
      <c r="G116" s="407">
        <f>IF(ISBLANK('DEM2'!E24),"-",'DEM2'!E24)</f>
        <v>16.600000000000001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3.9</v>
      </c>
      <c r="G117" s="801">
        <f>IF(ISBLANK('DEM2'!E25),"-",'DEM2'!E25)</f>
        <v>5.9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36778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39114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72105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5425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28.6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9.9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16489188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139242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4360202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2448367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36819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4970973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41977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741518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6262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7567879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63907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7687527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64917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1337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3385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2323860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14345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13239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10993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78873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13953</v>
      </c>
      <c r="C300" s="808">
        <f>IF(ISBLANK(POLJ3!C4),"-",POLJ3!C4)</f>
        <v>2973</v>
      </c>
      <c r="D300" s="1153">
        <f>IF(ISBLANK(POLJ3!D4),"-",POLJ3!D4)</f>
        <v>10980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12635</v>
      </c>
      <c r="C301" s="789">
        <f>IF(ISBLANK(POLJ3!C5),"-",POLJ3!C5)</f>
        <v>7592</v>
      </c>
      <c r="D301" s="1154">
        <f>IF(ISBLANK(POLJ3!D5),"-",POLJ3!D5)</f>
        <v>5043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308</v>
      </c>
      <c r="C302" s="790">
        <f>IF(ISBLANK(POLJ3!C6),"-",POLJ3!C6)</f>
        <v>33</v>
      </c>
      <c r="D302" s="1155">
        <f>IF(ISBLANK(POLJ3!D6),"-",POLJ3!D6)</f>
        <v>275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1277</v>
      </c>
      <c r="C303" s="791">
        <f>IF(ISBLANK(POLJ3!C7),"-",POLJ3!C7)</f>
        <v>252</v>
      </c>
      <c r="D303" s="1164">
        <f>IF(ISBLANK(POLJ3!D7),"-",POLJ3!D7)</f>
        <v>1025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14345</v>
      </c>
      <c r="C304" s="807">
        <f>IF(ISBLANK(POLJ3!C8),"-",POLJ3!C8)</f>
        <v>2798</v>
      </c>
      <c r="D304" s="1122">
        <f>IF(ISBLANK(POLJ3!D8),"-",POLJ3!D8)</f>
        <v>11547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373.41</v>
      </c>
      <c r="C310" s="1123"/>
      <c r="D310" s="3"/>
      <c r="E310" s="5"/>
      <c r="F310" s="5"/>
      <c r="G310" s="815" t="s">
        <v>854</v>
      </c>
      <c r="H310" s="816">
        <f>IF(ISBLANK(POLJ2!H3),"-",POLJ2!H3)</f>
        <v>38326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154500.57</v>
      </c>
      <c r="C311" s="1124"/>
      <c r="D311" s="3"/>
      <c r="E311" s="5"/>
      <c r="F311" s="5"/>
      <c r="G311" s="810" t="s">
        <v>855</v>
      </c>
      <c r="H311" s="248">
        <f>IF(ISBLANK(POLJ2!H4),"-",POLJ2!H4)</f>
        <v>163956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1330.03</v>
      </c>
      <c r="C312" s="1124"/>
      <c r="D312" s="3"/>
      <c r="E312" s="5"/>
      <c r="F312" s="5"/>
      <c r="G312" s="810" t="s">
        <v>856</v>
      </c>
      <c r="H312" s="248">
        <f>IF(ISBLANK(POLJ2!H5),"-",POLJ2!H5)</f>
        <v>41642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253.91</v>
      </c>
      <c r="C313" s="1124"/>
      <c r="D313" s="3"/>
      <c r="E313" s="5"/>
      <c r="F313" s="5"/>
      <c r="G313" s="812" t="s">
        <v>857</v>
      </c>
      <c r="H313" s="249">
        <f>IF(ISBLANK(POLJ2!H6),"-",POLJ2!H6)</f>
        <v>404387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22.4</v>
      </c>
      <c r="C314" s="1124"/>
      <c r="D314" s="3"/>
      <c r="E314" s="5"/>
      <c r="F314" s="5"/>
      <c r="G314" s="814" t="s">
        <v>847</v>
      </c>
      <c r="H314" s="817">
        <f>IF(ISBLANK(POLJ2!H7),"-",POLJ2!H7)</f>
        <v>648311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21820.89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178301.21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6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692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26.3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3712</v>
      </c>
      <c r="I364" s="808">
        <f>IF(ISBLANK(OBRAZ2!I6),"-",OBRAZ2!I6)</f>
        <v>2699</v>
      </c>
      <c r="J364" s="808">
        <f>IF(ISBLANK(OBRAZ2!J6),"-",OBRAZ2!J6)</f>
        <v>1013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2052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75.599999999999994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1091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19.298245614035086</v>
      </c>
      <c r="I375" s="850">
        <f>IF(ISBLANK(OBRAZ2!C12),"-",OBRAZ2!C21)</f>
        <v>19.019396551724139</v>
      </c>
      <c r="J375" s="850">
        <f>IF(ISBLANK(OBRAZ2!D12),"-",OBRAZ2!D21)</f>
        <v>18.539765319426333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47.992863514719005</v>
      </c>
      <c r="I377" s="851">
        <f>IF(ISBLANK(OBRAZ2!C14),"-",OBRAZ2!C23)</f>
        <v>52.963362068965516</v>
      </c>
      <c r="J377" s="851">
        <f>IF(ISBLANK(OBRAZ2!D14),"-",OBRAZ2!D23)</f>
        <v>53.011734028683179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19.863217365447518</v>
      </c>
      <c r="I379" s="851">
        <f>IF(ISBLANK(OBRAZ2!C16),"-",OBRAZ2!C25)</f>
        <v>17.40301724137931</v>
      </c>
      <c r="J379" s="851">
        <f>IF(ISBLANK(OBRAZ2!D16),"-",OBRAZ2!D25)</f>
        <v>13.976531942633638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12.845673505798395</v>
      </c>
      <c r="I380" s="852">
        <f>IF(ISBLANK(OBRAZ2!C17),"-",OBRAZ2!C26)</f>
        <v>10.614224137931034</v>
      </c>
      <c r="J380" s="852">
        <f>IF(ISBLANK(OBRAZ2!D17),"-",OBRAZ2!D26)</f>
        <v>14.471968709256844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29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3538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3824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579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437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92.5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1083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43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196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3565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74.8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986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84.6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670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24680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7998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294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99.2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96.8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97.1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18852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628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3920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134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197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11.4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10.8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223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0.8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5349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4.8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1975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10.3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1399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472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749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50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269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295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22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39.6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1042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155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617.32000000000005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1265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54860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487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27852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2432.94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24982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11151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132090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35190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6</v>
      </c>
      <c r="C6" s="601">
        <v>59</v>
      </c>
      <c r="D6" s="612">
        <v>28</v>
      </c>
      <c r="E6" s="612">
        <v>31</v>
      </c>
      <c r="F6" s="1033">
        <v>471</v>
      </c>
      <c r="G6" s="612">
        <v>245</v>
      </c>
      <c r="H6" s="980">
        <v>226</v>
      </c>
      <c r="I6" s="1034">
        <v>16.899999999999999</v>
      </c>
      <c r="J6" s="612">
        <v>17</v>
      </c>
      <c r="K6" s="1035">
        <v>16.8</v>
      </c>
      <c r="L6" s="1033">
        <v>1792</v>
      </c>
      <c r="M6" s="612">
        <v>905</v>
      </c>
      <c r="N6" s="1028">
        <v>887</v>
      </c>
      <c r="O6" s="1034">
        <v>63</v>
      </c>
      <c r="P6" s="612">
        <v>62.3</v>
      </c>
      <c r="Q6" s="1028">
        <v>63.7</v>
      </c>
      <c r="R6" s="1033">
        <v>1100</v>
      </c>
      <c r="S6" s="612">
        <v>583</v>
      </c>
      <c r="T6" s="1035">
        <v>517</v>
      </c>
    </row>
    <row r="7" spans="1:20" x14ac:dyDescent="0.25">
      <c r="A7" s="286">
        <v>2021</v>
      </c>
      <c r="B7" s="602">
        <v>6</v>
      </c>
      <c r="C7" s="601">
        <v>60</v>
      </c>
      <c r="D7" s="612">
        <v>29</v>
      </c>
      <c r="E7" s="612">
        <v>31</v>
      </c>
      <c r="F7" s="1033">
        <v>659</v>
      </c>
      <c r="G7" s="612">
        <v>350</v>
      </c>
      <c r="H7" s="980">
        <v>309</v>
      </c>
      <c r="I7" s="1034">
        <v>24.1</v>
      </c>
      <c r="J7" s="612">
        <v>24.7</v>
      </c>
      <c r="K7" s="1035">
        <v>23.5</v>
      </c>
      <c r="L7" s="1033">
        <v>2013</v>
      </c>
      <c r="M7" s="612">
        <v>968</v>
      </c>
      <c r="N7" s="1028">
        <v>1045</v>
      </c>
      <c r="O7" s="1034">
        <v>71.3</v>
      </c>
      <c r="P7" s="612">
        <v>67.5</v>
      </c>
      <c r="Q7" s="1028">
        <v>75.2</v>
      </c>
      <c r="R7" s="1033">
        <v>1040</v>
      </c>
      <c r="S7" s="612">
        <v>546</v>
      </c>
      <c r="T7" s="1035">
        <v>494</v>
      </c>
    </row>
    <row r="8" spans="1:20" x14ac:dyDescent="0.25">
      <c r="A8" s="219">
        <v>2022</v>
      </c>
      <c r="B8" s="617">
        <v>6</v>
      </c>
      <c r="C8" s="947">
        <v>61</v>
      </c>
      <c r="D8" s="981">
        <v>30</v>
      </c>
      <c r="E8" s="981">
        <v>31</v>
      </c>
      <c r="F8" s="1036">
        <v>692</v>
      </c>
      <c r="G8" s="981">
        <v>391</v>
      </c>
      <c r="H8" s="979">
        <v>301</v>
      </c>
      <c r="I8" s="754">
        <v>26.3</v>
      </c>
      <c r="J8" s="981">
        <v>28.7</v>
      </c>
      <c r="K8" s="1037">
        <v>23.7</v>
      </c>
      <c r="L8" s="1036">
        <v>2052</v>
      </c>
      <c r="M8" s="981">
        <v>1034</v>
      </c>
      <c r="N8" s="691">
        <v>1018</v>
      </c>
      <c r="O8" s="754">
        <v>75.599999999999994</v>
      </c>
      <c r="P8" s="981">
        <v>74.599999999999994</v>
      </c>
      <c r="Q8" s="691">
        <v>76.599999999999994</v>
      </c>
      <c r="R8" s="1036">
        <v>1091</v>
      </c>
      <c r="S8" s="981">
        <v>552</v>
      </c>
      <c r="T8" s="1037">
        <v>539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3538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3824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579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437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1083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196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85.936361428224444</v>
      </c>
      <c r="C21" s="739">
        <f>B10/(B7+B10)*100</f>
        <v>14.063638571775563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89.744191504341714</v>
      </c>
      <c r="C22" s="739">
        <f>B11/(B8+B11)*100</f>
        <v>10.255808495658297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85.936361428224444</v>
      </c>
      <c r="C26" s="739">
        <f>C21</f>
        <v>14.063638571775563</v>
      </c>
    </row>
    <row r="27" spans="1:10" ht="24.75" x14ac:dyDescent="0.25">
      <c r="A27" s="742" t="s">
        <v>1407</v>
      </c>
      <c r="B27" s="739">
        <f>B22</f>
        <v>89.744191504341714</v>
      </c>
      <c r="C27" s="739">
        <f>C22</f>
        <v>10.255808495658297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14</v>
      </c>
      <c r="D5" s="914" t="s">
        <v>5</v>
      </c>
      <c r="E5" s="211"/>
      <c r="F5" s="125">
        <v>2021</v>
      </c>
      <c r="G5" s="70">
        <v>28</v>
      </c>
      <c r="H5" s="55">
        <v>14</v>
      </c>
      <c r="I5" s="110">
        <v>14</v>
      </c>
      <c r="J5" s="70">
        <v>19</v>
      </c>
      <c r="K5" s="55">
        <v>1</v>
      </c>
      <c r="L5" s="110">
        <v>18</v>
      </c>
      <c r="M5" s="70">
        <v>3544</v>
      </c>
      <c r="N5" s="55">
        <v>3927</v>
      </c>
      <c r="O5" s="70">
        <v>584</v>
      </c>
      <c r="P5" s="110">
        <v>448</v>
      </c>
    </row>
    <row r="6" spans="1:16" x14ac:dyDescent="0.25">
      <c r="A6" s="923" t="s">
        <v>259</v>
      </c>
      <c r="B6" s="1096">
        <v>1</v>
      </c>
      <c r="C6" s="1097">
        <v>18</v>
      </c>
      <c r="D6" s="915" t="s">
        <v>5</v>
      </c>
      <c r="E6" s="254"/>
      <c r="F6" s="125">
        <v>2022</v>
      </c>
      <c r="G6" s="212">
        <v>28</v>
      </c>
      <c r="H6" s="58">
        <v>14</v>
      </c>
      <c r="I6" s="160">
        <v>14</v>
      </c>
      <c r="J6" s="212">
        <v>19</v>
      </c>
      <c r="K6" s="58">
        <v>1</v>
      </c>
      <c r="L6" s="160">
        <v>18</v>
      </c>
      <c r="M6" s="212">
        <v>3538</v>
      </c>
      <c r="N6" s="58">
        <v>3824</v>
      </c>
      <c r="O6" s="212">
        <v>579</v>
      </c>
      <c r="P6" s="160">
        <v>437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29</v>
      </c>
      <c r="H7" s="94">
        <v>15</v>
      </c>
      <c r="I7" s="169">
        <v>14</v>
      </c>
      <c r="J7" s="167"/>
      <c r="K7" s="94"/>
      <c r="L7" s="169"/>
      <c r="M7" s="167">
        <v>4228</v>
      </c>
      <c r="N7" s="94">
        <v>4214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14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84.5</v>
      </c>
      <c r="C5" s="611">
        <v>84.3</v>
      </c>
      <c r="D5" s="945">
        <v>84.6</v>
      </c>
      <c r="E5" s="610"/>
      <c r="F5" s="611"/>
      <c r="G5" s="945"/>
      <c r="H5" s="610"/>
      <c r="I5" s="611"/>
      <c r="J5" s="945"/>
      <c r="K5" s="610">
        <v>1147</v>
      </c>
      <c r="L5" s="611">
        <v>572</v>
      </c>
      <c r="M5" s="945">
        <v>575</v>
      </c>
      <c r="N5" s="610">
        <v>86.7</v>
      </c>
      <c r="O5" s="611">
        <v>85.9</v>
      </c>
      <c r="P5" s="945">
        <v>87.5</v>
      </c>
      <c r="Q5" s="610">
        <v>0.6</v>
      </c>
      <c r="R5" s="611">
        <v>0.4</v>
      </c>
      <c r="S5" s="945">
        <v>0.8</v>
      </c>
    </row>
    <row r="6" spans="1:19" x14ac:dyDescent="0.25">
      <c r="A6" s="286">
        <v>2021</v>
      </c>
      <c r="B6" s="457">
        <v>84.3</v>
      </c>
      <c r="C6" s="458">
        <v>84.1</v>
      </c>
      <c r="D6" s="976">
        <v>84.5</v>
      </c>
      <c r="E6" s="457">
        <v>254</v>
      </c>
      <c r="F6" s="458">
        <v>164</v>
      </c>
      <c r="G6" s="976">
        <v>90</v>
      </c>
      <c r="H6" s="457">
        <v>222</v>
      </c>
      <c r="I6" s="458">
        <v>104</v>
      </c>
      <c r="J6" s="976">
        <v>118</v>
      </c>
      <c r="K6" s="457">
        <v>1121</v>
      </c>
      <c r="L6" s="458">
        <v>569</v>
      </c>
      <c r="M6" s="976">
        <v>552</v>
      </c>
      <c r="N6" s="457">
        <v>87.9</v>
      </c>
      <c r="O6" s="458">
        <v>90.1</v>
      </c>
      <c r="P6" s="976">
        <v>85.6</v>
      </c>
      <c r="Q6" s="457">
        <v>0.6</v>
      </c>
      <c r="R6" s="458">
        <v>0.4</v>
      </c>
      <c r="S6" s="976">
        <v>0.7</v>
      </c>
    </row>
    <row r="7" spans="1:19" x14ac:dyDescent="0.25">
      <c r="A7" s="286">
        <v>2022</v>
      </c>
      <c r="B7" s="601">
        <v>92.5</v>
      </c>
      <c r="C7" s="612">
        <v>92.5</v>
      </c>
      <c r="D7" s="980">
        <v>92.5</v>
      </c>
      <c r="E7" s="601">
        <v>248</v>
      </c>
      <c r="F7" s="612">
        <v>163</v>
      </c>
      <c r="G7" s="980">
        <v>85</v>
      </c>
      <c r="H7" s="601">
        <v>233</v>
      </c>
      <c r="I7" s="612">
        <v>109</v>
      </c>
      <c r="J7" s="980">
        <v>124</v>
      </c>
      <c r="K7" s="601">
        <v>1083</v>
      </c>
      <c r="L7" s="612">
        <v>542</v>
      </c>
      <c r="M7" s="980">
        <v>541</v>
      </c>
      <c r="N7" s="601">
        <v>96.7</v>
      </c>
      <c r="O7" s="612">
        <v>94.7</v>
      </c>
      <c r="P7" s="980">
        <v>98.9</v>
      </c>
      <c r="Q7" s="601">
        <v>0.1</v>
      </c>
      <c r="R7" s="612">
        <v>1.3</v>
      </c>
      <c r="S7" s="980">
        <v>-1.2</v>
      </c>
    </row>
    <row r="8" spans="1:19" x14ac:dyDescent="0.25">
      <c r="A8" s="219">
        <v>2023</v>
      </c>
      <c r="B8" s="947"/>
      <c r="C8" s="981"/>
      <c r="D8" s="979"/>
      <c r="E8" s="947">
        <v>43</v>
      </c>
      <c r="F8" s="981">
        <v>26</v>
      </c>
      <c r="G8" s="979">
        <v>17</v>
      </c>
      <c r="H8" s="947">
        <v>196</v>
      </c>
      <c r="I8" s="981">
        <v>90</v>
      </c>
      <c r="J8" s="979">
        <v>106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74.8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84.6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4360202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36819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689</v>
      </c>
      <c r="C5" s="616">
        <v>464</v>
      </c>
      <c r="D5" s="616">
        <v>225</v>
      </c>
      <c r="E5" s="599">
        <v>2291</v>
      </c>
      <c r="F5" s="616">
        <v>1189</v>
      </c>
      <c r="G5" s="945">
        <v>1102</v>
      </c>
      <c r="H5" s="616">
        <v>815</v>
      </c>
      <c r="I5" s="616">
        <v>312</v>
      </c>
      <c r="J5" s="616">
        <v>503</v>
      </c>
      <c r="K5" s="217">
        <f>SUM(B5,E5,H5)</f>
        <v>3795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618</v>
      </c>
      <c r="C6" s="612">
        <v>411</v>
      </c>
      <c r="D6" s="946">
        <v>207</v>
      </c>
      <c r="E6" s="601">
        <v>2196</v>
      </c>
      <c r="F6" s="612">
        <v>1141</v>
      </c>
      <c r="G6" s="946">
        <v>1055</v>
      </c>
      <c r="H6" s="601">
        <v>733</v>
      </c>
      <c r="I6" s="612">
        <v>274</v>
      </c>
      <c r="J6" s="612">
        <v>459</v>
      </c>
      <c r="K6" s="218">
        <f>SUM(B6,E6,H6)</f>
        <v>3547</v>
      </c>
      <c r="M6" s="105" t="s">
        <v>284</v>
      </c>
      <c r="N6" s="171">
        <f>IF(ISBLANK(J7),"",J7)</f>
        <v>463</v>
      </c>
      <c r="O6" s="80">
        <f>IF(ISBLANK(I7),"",I7)</f>
        <v>278</v>
      </c>
      <c r="P6" s="211"/>
    </row>
    <row r="7" spans="1:17" ht="24.75" x14ac:dyDescent="0.25">
      <c r="A7" s="218">
        <v>2023</v>
      </c>
      <c r="B7" s="601">
        <v>626</v>
      </c>
      <c r="C7" s="612">
        <v>417</v>
      </c>
      <c r="D7" s="946">
        <v>209</v>
      </c>
      <c r="E7" s="601">
        <v>2198</v>
      </c>
      <c r="F7" s="612">
        <v>1134</v>
      </c>
      <c r="G7" s="946">
        <v>1064</v>
      </c>
      <c r="H7" s="601">
        <v>741</v>
      </c>
      <c r="I7" s="612">
        <v>278</v>
      </c>
      <c r="J7" s="612">
        <v>463</v>
      </c>
      <c r="K7" s="218">
        <f>SUM(B7,E7,H7)</f>
        <v>3565</v>
      </c>
      <c r="M7" s="106" t="s">
        <v>285</v>
      </c>
      <c r="N7" s="220">
        <f>IF(ISBLANK(G7),"",G7)</f>
        <v>1064</v>
      </c>
      <c r="O7" s="107">
        <f>IF(ISBLANK(F7),"",F7)</f>
        <v>1134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209</v>
      </c>
      <c r="O8" s="83">
        <f>IF(ISBLANK(C7),"",C7)</f>
        <v>417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463</v>
      </c>
      <c r="O13" s="80">
        <f>IF(ISBLANK(I7),"",I7)</f>
        <v>278</v>
      </c>
      <c r="P13" s="211"/>
    </row>
    <row r="14" spans="1:17" ht="27.75" customHeight="1" x14ac:dyDescent="0.25">
      <c r="M14" s="106" t="s">
        <v>515</v>
      </c>
      <c r="N14" s="220">
        <f>IF(ISBLANK(G7),"",G7)</f>
        <v>1064</v>
      </c>
      <c r="O14" s="107">
        <f>IF(ISBLANK(F7),"",F7)</f>
        <v>1134</v>
      </c>
      <c r="P14" s="211"/>
    </row>
    <row r="15" spans="1:17" ht="26.25" customHeight="1" x14ac:dyDescent="0.25">
      <c r="M15" s="108" t="s">
        <v>516</v>
      </c>
      <c r="N15" s="170">
        <f>IF(ISBLANK(D7),"",D7)</f>
        <v>209</v>
      </c>
      <c r="O15" s="83">
        <f>IF(ISBLANK(C7),"",C7)</f>
        <v>417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221</v>
      </c>
      <c r="C21" s="616">
        <v>152</v>
      </c>
      <c r="D21" s="616">
        <v>69</v>
      </c>
      <c r="E21" s="599">
        <v>609</v>
      </c>
      <c r="F21" s="616">
        <v>297</v>
      </c>
      <c r="G21" s="945">
        <v>312</v>
      </c>
      <c r="H21" s="616">
        <v>206</v>
      </c>
      <c r="I21" s="616">
        <v>77</v>
      </c>
      <c r="J21" s="616">
        <v>129</v>
      </c>
      <c r="K21" s="217">
        <f>SUM(B21,E21,H21)</f>
        <v>1036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203</v>
      </c>
      <c r="C22" s="1028">
        <v>144</v>
      </c>
      <c r="D22" s="980">
        <v>59</v>
      </c>
      <c r="E22" s="1034">
        <v>580</v>
      </c>
      <c r="F22" s="1028">
        <v>284</v>
      </c>
      <c r="G22" s="980">
        <v>296</v>
      </c>
      <c r="H22" s="1034">
        <v>212</v>
      </c>
      <c r="I22" s="1028">
        <v>96</v>
      </c>
      <c r="J22" s="1028">
        <v>116</v>
      </c>
      <c r="K22" s="218">
        <f>SUM(B22,E22,H22)</f>
        <v>995</v>
      </c>
      <c r="M22" s="105" t="s">
        <v>284</v>
      </c>
      <c r="N22" s="171">
        <f>IF(ISBLANK(J23),"",J23)</f>
        <v>141</v>
      </c>
      <c r="O22" s="80">
        <f>IF(ISBLANK(I23),"",I23)</f>
        <v>93</v>
      </c>
      <c r="P22" s="211"/>
    </row>
    <row r="23" spans="1:17" ht="24.75" x14ac:dyDescent="0.25">
      <c r="A23" s="218">
        <v>2022</v>
      </c>
      <c r="B23" s="1034">
        <v>215</v>
      </c>
      <c r="C23" s="1028">
        <v>150</v>
      </c>
      <c r="D23" s="980">
        <v>65</v>
      </c>
      <c r="E23" s="1034">
        <v>537</v>
      </c>
      <c r="F23" s="1028">
        <v>259</v>
      </c>
      <c r="G23" s="980">
        <v>278</v>
      </c>
      <c r="H23" s="1034">
        <v>234</v>
      </c>
      <c r="I23" s="1028">
        <v>93</v>
      </c>
      <c r="J23" s="1028">
        <v>141</v>
      </c>
      <c r="K23" s="218">
        <f>SUM(B23,E23,H23)</f>
        <v>986</v>
      </c>
      <c r="M23" s="106" t="s">
        <v>285</v>
      </c>
      <c r="N23" s="220">
        <f>IF(ISBLANK(G23),"",G23)</f>
        <v>278</v>
      </c>
      <c r="O23" s="107">
        <f>IF(ISBLANK(F23),"",F23)</f>
        <v>259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65</v>
      </c>
      <c r="O24" s="109">
        <f>IF(ISBLANK(C23),"",C23)</f>
        <v>150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141</v>
      </c>
      <c r="O29" s="80">
        <f>IF(ISBLANK(I23),"",I23)</f>
        <v>93</v>
      </c>
      <c r="P29" s="211"/>
    </row>
    <row r="30" spans="1:17" ht="27.75" customHeight="1" x14ac:dyDescent="0.25">
      <c r="M30" s="106" t="s">
        <v>515</v>
      </c>
      <c r="N30" s="220">
        <f>IF(ISBLANK(G23),"",G23)</f>
        <v>278</v>
      </c>
      <c r="O30" s="107">
        <f>IF(ISBLANK(F23),"",F23)</f>
        <v>259</v>
      </c>
      <c r="P30" s="211"/>
    </row>
    <row r="31" spans="1:17" ht="27.75" customHeight="1" x14ac:dyDescent="0.25">
      <c r="M31" s="108" t="s">
        <v>516</v>
      </c>
      <c r="N31" s="221">
        <f>IF(ISBLANK(D23),"",D23)</f>
        <v>65</v>
      </c>
      <c r="O31" s="109">
        <f>IF(ISBLANK(C23),"",C23)</f>
        <v>150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2448367</v>
      </c>
      <c r="D5" s="253"/>
    </row>
    <row r="6" spans="1:4" ht="30" x14ac:dyDescent="0.25">
      <c r="A6" s="686" t="s">
        <v>474</v>
      </c>
      <c r="B6" s="617">
        <v>1911835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69.599999999999994</v>
      </c>
      <c r="D5" s="611">
        <v>71.2</v>
      </c>
      <c r="E5" s="945">
        <v>68</v>
      </c>
      <c r="F5" s="610"/>
      <c r="G5" s="611"/>
      <c r="H5" s="945"/>
      <c r="I5" s="610">
        <v>1.1000000000000001</v>
      </c>
      <c r="J5" s="611">
        <v>0.9</v>
      </c>
      <c r="K5" s="945">
        <v>1.3</v>
      </c>
      <c r="L5" s="610">
        <v>71.8</v>
      </c>
      <c r="M5" s="611">
        <v>72.400000000000006</v>
      </c>
      <c r="N5" s="945">
        <v>71.3</v>
      </c>
    </row>
    <row r="6" spans="1:14" x14ac:dyDescent="0.25">
      <c r="A6" s="286">
        <v>2021</v>
      </c>
      <c r="B6" s="457">
        <v>12</v>
      </c>
      <c r="C6" s="457">
        <v>68.5</v>
      </c>
      <c r="D6" s="458">
        <v>69.7</v>
      </c>
      <c r="E6" s="976">
        <v>67.3</v>
      </c>
      <c r="F6" s="457">
        <v>0</v>
      </c>
      <c r="G6" s="458">
        <v>0</v>
      </c>
      <c r="H6" s="976">
        <v>0</v>
      </c>
      <c r="I6" s="457">
        <v>0.8</v>
      </c>
      <c r="J6" s="458">
        <v>1.7</v>
      </c>
      <c r="K6" s="976">
        <v>-0.1</v>
      </c>
      <c r="L6" s="457">
        <v>69.900000000000006</v>
      </c>
      <c r="M6" s="458">
        <v>73.599999999999994</v>
      </c>
      <c r="N6" s="976">
        <v>66.2</v>
      </c>
    </row>
    <row r="7" spans="1:14" x14ac:dyDescent="0.25">
      <c r="A7" s="286">
        <v>2022</v>
      </c>
      <c r="B7" s="601">
        <v>12</v>
      </c>
      <c r="C7" s="601">
        <v>74.8</v>
      </c>
      <c r="D7" s="612">
        <v>75.5</v>
      </c>
      <c r="E7" s="980">
        <v>74.099999999999994</v>
      </c>
      <c r="F7" s="601">
        <v>0</v>
      </c>
      <c r="G7" s="612">
        <v>0</v>
      </c>
      <c r="H7" s="980">
        <v>0</v>
      </c>
      <c r="I7" s="601">
        <v>2.1</v>
      </c>
      <c r="J7" s="612">
        <v>2.6</v>
      </c>
      <c r="K7" s="980">
        <v>1.5</v>
      </c>
      <c r="L7" s="601">
        <v>84.6</v>
      </c>
      <c r="M7" s="612">
        <v>83.5</v>
      </c>
      <c r="N7" s="980">
        <v>85.7</v>
      </c>
    </row>
    <row r="8" spans="1:14" x14ac:dyDescent="0.25">
      <c r="A8" s="219">
        <v>2023</v>
      </c>
      <c r="B8" s="947">
        <v>12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177</v>
      </c>
      <c r="C5" s="207">
        <v>174</v>
      </c>
      <c r="G5" s="113"/>
      <c r="H5" s="174" t="s">
        <v>586</v>
      </c>
      <c r="I5" s="207">
        <v>93</v>
      </c>
      <c r="J5" s="207">
        <v>72</v>
      </c>
    </row>
    <row r="6" spans="1:13" ht="15" customHeight="1" x14ac:dyDescent="0.25">
      <c r="A6" s="175" t="s">
        <v>587</v>
      </c>
      <c r="B6" s="208">
        <v>1758</v>
      </c>
      <c r="C6" s="208">
        <v>832</v>
      </c>
      <c r="G6" s="113"/>
      <c r="H6" s="175" t="s">
        <v>587</v>
      </c>
      <c r="I6" s="208">
        <v>747</v>
      </c>
      <c r="J6" s="208">
        <v>472</v>
      </c>
    </row>
    <row r="7" spans="1:13" ht="15" customHeight="1" x14ac:dyDescent="0.25">
      <c r="A7" s="175" t="s">
        <v>588</v>
      </c>
      <c r="B7" s="208">
        <v>11877</v>
      </c>
      <c r="C7" s="208">
        <v>6922</v>
      </c>
      <c r="G7" s="113"/>
      <c r="H7" s="175" t="s">
        <v>588</v>
      </c>
      <c r="I7" s="208">
        <v>4953</v>
      </c>
      <c r="J7" s="208">
        <v>2859</v>
      </c>
    </row>
    <row r="8" spans="1:13" ht="15" customHeight="1" x14ac:dyDescent="0.25">
      <c r="A8" s="175" t="s">
        <v>589</v>
      </c>
      <c r="B8" s="208">
        <v>17561</v>
      </c>
      <c r="C8" s="208">
        <v>14868</v>
      </c>
      <c r="G8" s="113"/>
      <c r="H8" s="175" t="s">
        <v>589</v>
      </c>
      <c r="I8" s="208">
        <v>13771</v>
      </c>
      <c r="J8" s="208">
        <v>10992</v>
      </c>
    </row>
    <row r="9" spans="1:13" ht="15" customHeight="1" x14ac:dyDescent="0.25">
      <c r="A9" s="175" t="s">
        <v>590</v>
      </c>
      <c r="B9" s="208">
        <v>26781</v>
      </c>
      <c r="C9" s="208">
        <v>32639</v>
      </c>
      <c r="G9" s="113"/>
      <c r="H9" s="175" t="s">
        <v>590</v>
      </c>
      <c r="I9" s="208">
        <v>24667</v>
      </c>
      <c r="J9" s="208">
        <v>27997</v>
      </c>
    </row>
    <row r="10" spans="1:13" ht="15" customHeight="1" x14ac:dyDescent="0.25">
      <c r="A10" s="175" t="s">
        <v>591</v>
      </c>
      <c r="B10" s="208">
        <v>3121</v>
      </c>
      <c r="C10" s="208">
        <v>2761</v>
      </c>
      <c r="G10" s="113"/>
      <c r="H10" s="175" t="s">
        <v>591</v>
      </c>
      <c r="I10" s="208">
        <v>2843</v>
      </c>
      <c r="J10" s="208">
        <v>2288</v>
      </c>
    </row>
    <row r="11" spans="1:13" ht="15" customHeight="1" x14ac:dyDescent="0.25">
      <c r="A11" s="176" t="s">
        <v>592</v>
      </c>
      <c r="B11" s="209">
        <v>4200</v>
      </c>
      <c r="C11" s="209">
        <v>3601</v>
      </c>
      <c r="G11" s="113"/>
      <c r="H11" s="176" t="s">
        <v>592</v>
      </c>
      <c r="I11" s="209">
        <v>5647</v>
      </c>
      <c r="J11" s="209">
        <v>4338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177</v>
      </c>
      <c r="C17" s="178">
        <f>IF(ISBLANK(C5),"0",C5)</f>
        <v>174</v>
      </c>
      <c r="G17" s="113"/>
      <c r="H17" s="174" t="s">
        <v>586</v>
      </c>
      <c r="I17" s="177">
        <f>IF(ISBLANK(I5),"0",I5)</f>
        <v>93</v>
      </c>
      <c r="J17" s="178">
        <f>IF(ISBLANK(J5),"0",J5)</f>
        <v>72</v>
      </c>
    </row>
    <row r="18" spans="1:13" ht="15" customHeight="1" x14ac:dyDescent="0.25">
      <c r="A18" s="175" t="s">
        <v>587</v>
      </c>
      <c r="B18" s="179">
        <f t="shared" ref="B18:C18" si="0">IF(ISBLANK(B6),"0",B6)</f>
        <v>1758</v>
      </c>
      <c r="C18" s="180">
        <f t="shared" si="0"/>
        <v>832</v>
      </c>
      <c r="G18" s="113"/>
      <c r="H18" s="175" t="s">
        <v>587</v>
      </c>
      <c r="I18" s="179">
        <f t="shared" ref="I18:J18" si="1">IF(ISBLANK(I6),"0",I6)</f>
        <v>747</v>
      </c>
      <c r="J18" s="180">
        <f t="shared" si="1"/>
        <v>472</v>
      </c>
    </row>
    <row r="19" spans="1:13" ht="15" customHeight="1" x14ac:dyDescent="0.25">
      <c r="A19" s="175" t="s">
        <v>588</v>
      </c>
      <c r="B19" s="179">
        <f t="shared" ref="B19:C19" si="2">IF(ISBLANK(B7),"0",B7)</f>
        <v>11877</v>
      </c>
      <c r="C19" s="180">
        <f t="shared" si="2"/>
        <v>6922</v>
      </c>
      <c r="G19" s="113"/>
      <c r="H19" s="175" t="s">
        <v>588</v>
      </c>
      <c r="I19" s="179">
        <f t="shared" ref="I19:J19" si="3">IF(ISBLANK(I7),"0",I7)</f>
        <v>4953</v>
      </c>
      <c r="J19" s="180">
        <f t="shared" si="3"/>
        <v>2859</v>
      </c>
    </row>
    <row r="20" spans="1:13" ht="15" customHeight="1" x14ac:dyDescent="0.25">
      <c r="A20" s="175" t="s">
        <v>589</v>
      </c>
      <c r="B20" s="179">
        <f t="shared" ref="B20:C20" si="4">IF(ISBLANK(B8),"0",B8)</f>
        <v>17561</v>
      </c>
      <c r="C20" s="180">
        <f t="shared" si="4"/>
        <v>14868</v>
      </c>
      <c r="G20" s="113"/>
      <c r="H20" s="175" t="s">
        <v>589</v>
      </c>
      <c r="I20" s="179">
        <f t="shared" ref="I20:J20" si="5">IF(ISBLANK(I8),"0",I8)</f>
        <v>13771</v>
      </c>
      <c r="J20" s="180">
        <f t="shared" si="5"/>
        <v>10992</v>
      </c>
    </row>
    <row r="21" spans="1:13" ht="15" customHeight="1" x14ac:dyDescent="0.25">
      <c r="A21" s="175" t="s">
        <v>590</v>
      </c>
      <c r="B21" s="179">
        <f t="shared" ref="B21:C21" si="6">IF(ISBLANK(B9),"0",B9)</f>
        <v>26781</v>
      </c>
      <c r="C21" s="180">
        <f t="shared" si="6"/>
        <v>32639</v>
      </c>
      <c r="G21" s="113"/>
      <c r="H21" s="175" t="s">
        <v>590</v>
      </c>
      <c r="I21" s="179">
        <f t="shared" ref="I21:J21" si="7">IF(ISBLANK(I9),"0",I9)</f>
        <v>24667</v>
      </c>
      <c r="J21" s="180">
        <f t="shared" si="7"/>
        <v>27997</v>
      </c>
    </row>
    <row r="22" spans="1:13" ht="15" customHeight="1" x14ac:dyDescent="0.25">
      <c r="A22" s="175" t="s">
        <v>591</v>
      </c>
      <c r="B22" s="179">
        <f t="shared" ref="B22:C22" si="8">IF(ISBLANK(B10),"0",B10)</f>
        <v>3121</v>
      </c>
      <c r="C22" s="180">
        <f t="shared" si="8"/>
        <v>2761</v>
      </c>
      <c r="G22" s="113"/>
      <c r="H22" s="175" t="s">
        <v>591</v>
      </c>
      <c r="I22" s="179">
        <f t="shared" ref="I22:J22" si="9">IF(ISBLANK(I10),"0",I10)</f>
        <v>2843</v>
      </c>
      <c r="J22" s="180">
        <f t="shared" si="9"/>
        <v>2288</v>
      </c>
    </row>
    <row r="23" spans="1:13" ht="15" customHeight="1" x14ac:dyDescent="0.25">
      <c r="A23" s="176" t="s">
        <v>592</v>
      </c>
      <c r="B23" s="181">
        <f t="shared" ref="B23:C23" si="10">IF(ISBLANK(B11),"0",B11)</f>
        <v>4200</v>
      </c>
      <c r="C23" s="182">
        <f t="shared" si="10"/>
        <v>3601</v>
      </c>
      <c r="G23" s="113"/>
      <c r="H23" s="176" t="s">
        <v>592</v>
      </c>
      <c r="I23" s="181">
        <f t="shared" ref="I23:J23" si="11">IF(ISBLANK(I11),"0",I11)</f>
        <v>5647</v>
      </c>
      <c r="J23" s="182">
        <f t="shared" si="11"/>
        <v>4338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0.27033218785796104</v>
      </c>
      <c r="C29" s="184">
        <f>C17/SUM(C17:C23)*100</f>
        <v>0.28156706636244477</v>
      </c>
      <c r="D29" s="253"/>
      <c r="E29" s="253"/>
      <c r="G29" s="113"/>
      <c r="H29" s="174" t="s">
        <v>593</v>
      </c>
      <c r="I29" s="184">
        <f>I17/SUM(I17:I23)*100</f>
        <v>0.17640029589727055</v>
      </c>
      <c r="J29" s="184">
        <f>J17/SUM(J17:J23)*100</f>
        <v>0.14688481782202456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2.6849942726231384</v>
      </c>
      <c r="C30" s="185">
        <f>C18/SUM(C17:C23)*100</f>
        <v>1.3463436736411154</v>
      </c>
      <c r="D30" s="253"/>
      <c r="E30" s="253"/>
      <c r="G30" s="113"/>
      <c r="H30" s="175" t="s">
        <v>594</v>
      </c>
      <c r="I30" s="185">
        <f>I18/SUM(I17:I23)*100</f>
        <v>1.4168926993038826</v>
      </c>
      <c r="J30" s="185">
        <f>J18/SUM(J17:J23)*100</f>
        <v>0.96291158349993877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18.139747995418098</v>
      </c>
      <c r="C31" s="185">
        <f>C19/SUM(C17:C23)*100</f>
        <v>11.201190996326682</v>
      </c>
      <c r="D31" s="253"/>
      <c r="E31" s="253"/>
      <c r="G31" s="113"/>
      <c r="H31" s="175" t="s">
        <v>595</v>
      </c>
      <c r="I31" s="185">
        <f>I19/SUM(I17:I23)*100</f>
        <v>9.3947383395610853</v>
      </c>
      <c r="J31" s="185">
        <f>J19/SUM(J17:J23)*100</f>
        <v>5.8325513076828921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26.820924016800308</v>
      </c>
      <c r="C32" s="185">
        <f>C20/SUM(C17:C23)*100</f>
        <v>24.059420360211661</v>
      </c>
      <c r="D32" s="253"/>
      <c r="E32" s="253"/>
      <c r="G32" s="113"/>
      <c r="H32" s="175" t="s">
        <v>596</v>
      </c>
      <c r="I32" s="185">
        <f>I20/SUM(I17:I23)*100</f>
        <v>26.120521234422718</v>
      </c>
      <c r="J32" s="185">
        <f>J20/SUM(J17:J23)*100</f>
        <v>22.424415520829083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40.90263459335624</v>
      </c>
      <c r="C33" s="185">
        <f>C21/SUM(C17:C23)*100</f>
        <v>52.816479764389854</v>
      </c>
      <c r="D33" s="253"/>
      <c r="E33" s="253"/>
      <c r="G33" s="113"/>
      <c r="H33" s="175" t="s">
        <v>597</v>
      </c>
      <c r="I33" s="185">
        <f>I21/SUM(I17:I23)*100</f>
        <v>46.787807515031957</v>
      </c>
      <c r="J33" s="185">
        <f>J21/SUM(J17:J23)*100</f>
        <v>57.115753396711412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4.7667048491790753</v>
      </c>
      <c r="C34" s="185">
        <f>C22/SUM(C17:C23)*100</f>
        <v>4.4678544265902875</v>
      </c>
      <c r="D34" s="253"/>
      <c r="E34" s="253"/>
      <c r="G34" s="113"/>
      <c r="H34" s="175" t="s">
        <v>598</v>
      </c>
      <c r="I34" s="185">
        <f>I22/SUM(I17:I23)*100</f>
        <v>5.3925380778058081</v>
      </c>
      <c r="J34" s="185">
        <f>J22/SUM(J17:J23)*100</f>
        <v>4.6676730996776694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6.414662084765177</v>
      </c>
      <c r="C35" s="186">
        <f>C23/SUM(C17:C23)*100</f>
        <v>5.8271437124779526</v>
      </c>
      <c r="D35" s="253"/>
      <c r="E35" s="253"/>
      <c r="G35" s="113"/>
      <c r="H35" s="176" t="s">
        <v>599</v>
      </c>
      <c r="I35" s="186">
        <f>I23/SUM(I17:I23)*100</f>
        <v>10.711101837977278</v>
      </c>
      <c r="J35" s="186">
        <f>J23/SUM(J17:J23)*100</f>
        <v>8.8498102737769795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0.27033218785796104</v>
      </c>
      <c r="C41" s="184">
        <f t="shared" si="12"/>
        <v>0.28156706636244477</v>
      </c>
      <c r="G41" s="113"/>
      <c r="H41" s="174" t="s">
        <v>601</v>
      </c>
      <c r="I41" s="184">
        <f t="shared" ref="I41:J41" si="13">I29</f>
        <v>0.17640029589727055</v>
      </c>
      <c r="J41" s="184">
        <f t="shared" si="13"/>
        <v>0.14688481782202456</v>
      </c>
    </row>
    <row r="42" spans="1:12" x14ac:dyDescent="0.25">
      <c r="A42" s="175" t="s">
        <v>602</v>
      </c>
      <c r="B42" s="185">
        <f t="shared" si="12"/>
        <v>2.6849942726231384</v>
      </c>
      <c r="C42" s="185">
        <f t="shared" si="12"/>
        <v>1.3463436736411154</v>
      </c>
      <c r="G42" s="113"/>
      <c r="H42" s="175" t="s">
        <v>602</v>
      </c>
      <c r="I42" s="185">
        <f t="shared" ref="I42:J42" si="14">I30</f>
        <v>1.4168926993038826</v>
      </c>
      <c r="J42" s="185">
        <f t="shared" si="14"/>
        <v>0.96291158349993877</v>
      </c>
    </row>
    <row r="43" spans="1:12" x14ac:dyDescent="0.25">
      <c r="A43" s="175" t="s">
        <v>603</v>
      </c>
      <c r="B43" s="185">
        <f t="shared" si="12"/>
        <v>18.139747995418098</v>
      </c>
      <c r="C43" s="185">
        <f t="shared" si="12"/>
        <v>11.201190996326682</v>
      </c>
      <c r="G43" s="113"/>
      <c r="H43" s="175" t="s">
        <v>603</v>
      </c>
      <c r="I43" s="185">
        <f t="shared" ref="I43:J43" si="15">I31</f>
        <v>9.3947383395610853</v>
      </c>
      <c r="J43" s="185">
        <f t="shared" si="15"/>
        <v>5.8325513076828921</v>
      </c>
    </row>
    <row r="44" spans="1:12" x14ac:dyDescent="0.25">
      <c r="A44" s="175" t="s">
        <v>604</v>
      </c>
      <c r="B44" s="185">
        <f t="shared" si="12"/>
        <v>26.820924016800308</v>
      </c>
      <c r="C44" s="185">
        <f t="shared" si="12"/>
        <v>24.059420360211661</v>
      </c>
      <c r="G44" s="113"/>
      <c r="H44" s="175" t="s">
        <v>604</v>
      </c>
      <c r="I44" s="185">
        <f t="shared" ref="I44:J44" si="16">I32</f>
        <v>26.120521234422718</v>
      </c>
      <c r="J44" s="185">
        <f t="shared" si="16"/>
        <v>22.424415520829083</v>
      </c>
    </row>
    <row r="45" spans="1:12" x14ac:dyDescent="0.25">
      <c r="A45" s="175" t="s">
        <v>605</v>
      </c>
      <c r="B45" s="185">
        <f t="shared" si="12"/>
        <v>40.90263459335624</v>
      </c>
      <c r="C45" s="185">
        <f t="shared" si="12"/>
        <v>52.816479764389854</v>
      </c>
      <c r="G45" s="113"/>
      <c r="H45" s="175" t="s">
        <v>605</v>
      </c>
      <c r="I45" s="185">
        <f t="shared" ref="I45:J45" si="17">I33</f>
        <v>46.787807515031957</v>
      </c>
      <c r="J45" s="185">
        <f t="shared" si="17"/>
        <v>57.115753396711412</v>
      </c>
    </row>
    <row r="46" spans="1:12" x14ac:dyDescent="0.25">
      <c r="A46" s="175" t="s">
        <v>606</v>
      </c>
      <c r="B46" s="185">
        <f t="shared" si="12"/>
        <v>4.7667048491790753</v>
      </c>
      <c r="C46" s="185">
        <f t="shared" si="12"/>
        <v>4.4678544265902875</v>
      </c>
      <c r="G46" s="113"/>
      <c r="H46" s="175" t="s">
        <v>606</v>
      </c>
      <c r="I46" s="185">
        <f t="shared" ref="I46:J46" si="18">I34</f>
        <v>5.3925380778058081</v>
      </c>
      <c r="J46" s="185">
        <f t="shared" si="18"/>
        <v>4.6676730996776694</v>
      </c>
    </row>
    <row r="47" spans="1:12" x14ac:dyDescent="0.25">
      <c r="A47" s="176" t="s">
        <v>607</v>
      </c>
      <c r="B47" s="186">
        <f t="shared" si="12"/>
        <v>6.414662084765177</v>
      </c>
      <c r="C47" s="186">
        <f t="shared" si="12"/>
        <v>5.8271437124779526</v>
      </c>
      <c r="G47" s="113"/>
      <c r="H47" s="176" t="s">
        <v>607</v>
      </c>
      <c r="I47" s="186">
        <f t="shared" ref="I47:J47" si="19">I35</f>
        <v>10.711101837977278</v>
      </c>
      <c r="J47" s="186">
        <f t="shared" si="19"/>
        <v>8.8498102737769795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36864</v>
      </c>
      <c r="C5" s="207">
        <v>31940</v>
      </c>
      <c r="D5" s="253"/>
      <c r="E5" s="253"/>
      <c r="F5" s="1003"/>
      <c r="H5" s="174" t="s">
        <v>624</v>
      </c>
      <c r="I5" s="207">
        <v>15847</v>
      </c>
      <c r="J5" s="207">
        <v>12816</v>
      </c>
    </row>
    <row r="6" spans="1:10" ht="15" customHeight="1" x14ac:dyDescent="0.25">
      <c r="A6" s="175" t="s">
        <v>625</v>
      </c>
      <c r="B6" s="208">
        <v>10113</v>
      </c>
      <c r="C6" s="208">
        <v>10293</v>
      </c>
      <c r="D6" s="253"/>
      <c r="E6" s="253"/>
      <c r="F6" s="1003"/>
      <c r="H6" s="175" t="s">
        <v>625</v>
      </c>
      <c r="I6" s="208">
        <v>17020</v>
      </c>
      <c r="J6" s="208">
        <v>19315</v>
      </c>
    </row>
    <row r="7" spans="1:10" ht="15" customHeight="1" x14ac:dyDescent="0.25">
      <c r="A7" s="176" t="s">
        <v>626</v>
      </c>
      <c r="B7" s="209">
        <v>18498</v>
      </c>
      <c r="C7" s="209">
        <v>19564</v>
      </c>
      <c r="D7" s="253"/>
      <c r="E7" s="253"/>
      <c r="F7" s="1003"/>
      <c r="H7" s="175" t="s">
        <v>626</v>
      </c>
      <c r="I7" s="208">
        <v>19723</v>
      </c>
      <c r="J7" s="208">
        <v>16756</v>
      </c>
    </row>
    <row r="8" spans="1:10" x14ac:dyDescent="0.25">
      <c r="D8" s="253"/>
      <c r="E8" s="253"/>
      <c r="F8" s="1003"/>
      <c r="H8" s="176" t="s">
        <v>2351</v>
      </c>
      <c r="I8" s="209">
        <v>131</v>
      </c>
      <c r="J8" s="209">
        <v>131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36864</v>
      </c>
      <c r="C13" s="178">
        <f>IF(ISBLANK(C5),"0",C5)</f>
        <v>31940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10113</v>
      </c>
      <c r="C14" s="180">
        <f t="shared" si="0"/>
        <v>10293</v>
      </c>
      <c r="D14" s="253"/>
      <c r="E14" s="253"/>
      <c r="F14" s="1003"/>
      <c r="H14" s="174" t="s">
        <v>624</v>
      </c>
      <c r="I14" s="177">
        <f>IF(ISBLANK(I5),"0",I5)</f>
        <v>15847</v>
      </c>
      <c r="J14" s="178">
        <f>IF(ISBLANK(J5),"0",J5)</f>
        <v>12816</v>
      </c>
    </row>
    <row r="15" spans="1:10" ht="15" customHeight="1" x14ac:dyDescent="0.25">
      <c r="A15" s="176" t="s">
        <v>626</v>
      </c>
      <c r="B15" s="181">
        <f t="shared" si="0"/>
        <v>18498</v>
      </c>
      <c r="C15" s="182">
        <f t="shared" si="0"/>
        <v>19564</v>
      </c>
      <c r="D15" s="253"/>
      <c r="E15" s="253"/>
      <c r="F15" s="1003"/>
      <c r="H15" s="175" t="s">
        <v>625</v>
      </c>
      <c r="I15" s="179">
        <f t="shared" ref="I15:J15" si="1">IF(ISBLANK(I6),"0",I6)</f>
        <v>17020</v>
      </c>
      <c r="J15" s="180">
        <f t="shared" si="1"/>
        <v>19315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19723</v>
      </c>
      <c r="J16" s="180">
        <f t="shared" si="2"/>
        <v>16756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131</v>
      </c>
      <c r="J17" s="182">
        <f t="shared" si="3"/>
        <v>131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56.302405498281786</v>
      </c>
      <c r="C21" s="184">
        <f>C13/SUM(C13:C15)*100</f>
        <v>51.68535689434762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15.445589919816724</v>
      </c>
      <c r="C22" s="185">
        <f>C14/SUM(C13:C15)*100</f>
        <v>16.656148356716347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28.252004581901492</v>
      </c>
      <c r="C23" s="186">
        <f>C15/SUM(C13:C15)*100</f>
        <v>31.658494748936032</v>
      </c>
      <c r="D23" s="253"/>
      <c r="E23" s="253"/>
      <c r="F23" s="1003"/>
      <c r="H23" s="174" t="s">
        <v>629</v>
      </c>
      <c r="I23" s="184">
        <f>I14/SUM(I14:I17)*100</f>
        <v>30.05823106541985</v>
      </c>
      <c r="J23" s="184">
        <f>J14/SUM(J14:J17)*100</f>
        <v>26.14549757232037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32.28315092657575</v>
      </c>
      <c r="J24" s="185">
        <f>J15/SUM(J14:J17)*100</f>
        <v>39.403892447672284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37.410140171848028</v>
      </c>
      <c r="J25" s="185">
        <f>J16/SUM(J14:J17)*100</f>
        <v>34.183361214247824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0.24847783615637034</v>
      </c>
      <c r="J26" s="186">
        <f>J17/SUM(J14:J17)*100</f>
        <v>0.26724876575951689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56.302405498281786</v>
      </c>
      <c r="C29" s="189">
        <f t="shared" si="4"/>
        <v>51.68535689434762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15.445589919816724</v>
      </c>
      <c r="C30" s="192">
        <f t="shared" si="4"/>
        <v>16.656148356716347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28.252004581901492</v>
      </c>
      <c r="C31" s="195">
        <f t="shared" si="4"/>
        <v>31.658494748936032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30.05823106541985</v>
      </c>
      <c r="J32" s="189">
        <f>J23</f>
        <v>26.14549757232037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32.28315092657575</v>
      </c>
      <c r="J33" s="192">
        <f t="shared" si="5"/>
        <v>39.403892447672284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37.410140171848028</v>
      </c>
      <c r="J34" s="192">
        <f t="shared" si="6"/>
        <v>34.183361214247824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0.24847783615637034</v>
      </c>
      <c r="J35" s="195">
        <f t="shared" si="7"/>
        <v>0.26724876575951689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2328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118421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72.959999999999994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170.5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23</v>
      </c>
      <c r="C5" s="655">
        <v>31</v>
      </c>
      <c r="E5" s="28"/>
      <c r="J5" s="654" t="s">
        <v>542</v>
      </c>
      <c r="K5" s="669">
        <f>IF(ISBLANK(B5),"",B5)</f>
        <v>23</v>
      </c>
      <c r="L5" s="618">
        <f>IF(ISBLANK(C5),"",C5)</f>
        <v>31</v>
      </c>
      <c r="N5" s="28"/>
    </row>
    <row r="6" spans="1:15" x14ac:dyDescent="0.25">
      <c r="A6" s="656" t="s">
        <v>543</v>
      </c>
      <c r="B6" s="657">
        <v>30</v>
      </c>
      <c r="C6" s="657">
        <v>41</v>
      </c>
      <c r="E6" s="44"/>
      <c r="J6" s="656" t="s">
        <v>543</v>
      </c>
      <c r="K6" s="670">
        <f t="shared" ref="K6:K10" si="0">IF(ISBLANK(B6),"",B6)</f>
        <v>30</v>
      </c>
      <c r="L6" s="619">
        <f t="shared" ref="L6:L10" si="1">IF(ISBLANK(C6),"",C6)</f>
        <v>41</v>
      </c>
      <c r="N6" s="44"/>
    </row>
    <row r="7" spans="1:15" x14ac:dyDescent="0.25">
      <c r="A7" s="656" t="s">
        <v>641</v>
      </c>
      <c r="B7" s="657">
        <v>178</v>
      </c>
      <c r="C7" s="657">
        <v>164</v>
      </c>
      <c r="E7" s="44"/>
      <c r="J7" s="656" t="s">
        <v>641</v>
      </c>
      <c r="K7" s="670">
        <f t="shared" si="0"/>
        <v>178</v>
      </c>
      <c r="L7" s="619">
        <f t="shared" si="1"/>
        <v>164</v>
      </c>
      <c r="N7" s="44"/>
    </row>
    <row r="8" spans="1:15" x14ac:dyDescent="0.25">
      <c r="A8" s="650" t="s">
        <v>642</v>
      </c>
      <c r="B8" s="651">
        <v>177</v>
      </c>
      <c r="C8" s="651">
        <v>131</v>
      </c>
      <c r="E8" s="21"/>
      <c r="J8" s="650" t="s">
        <v>642</v>
      </c>
      <c r="K8" s="670">
        <f t="shared" si="0"/>
        <v>177</v>
      </c>
      <c r="L8" s="619">
        <f t="shared" si="1"/>
        <v>131</v>
      </c>
      <c r="N8" s="21"/>
    </row>
    <row r="9" spans="1:15" x14ac:dyDescent="0.25">
      <c r="A9" s="650" t="s">
        <v>643</v>
      </c>
      <c r="B9" s="651">
        <v>280</v>
      </c>
      <c r="C9" s="651">
        <v>168</v>
      </c>
      <c r="E9" s="21"/>
      <c r="J9" s="650" t="s">
        <v>643</v>
      </c>
      <c r="K9" s="670">
        <f t="shared" si="0"/>
        <v>280</v>
      </c>
      <c r="L9" s="619">
        <f t="shared" si="1"/>
        <v>168</v>
      </c>
      <c r="N9" s="21"/>
    </row>
    <row r="10" spans="1:15" x14ac:dyDescent="0.25">
      <c r="A10" s="652" t="s">
        <v>365</v>
      </c>
      <c r="B10" s="653">
        <v>714</v>
      </c>
      <c r="C10" s="653">
        <v>121</v>
      </c>
      <c r="J10" s="652" t="s">
        <v>365</v>
      </c>
      <c r="K10" s="671">
        <f t="shared" si="0"/>
        <v>714</v>
      </c>
      <c r="L10" s="620">
        <f t="shared" si="1"/>
        <v>121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2.0299999999999998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2.0299999999999998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</v>
      </c>
      <c r="C16" s="197"/>
      <c r="D16" s="253"/>
      <c r="E16" s="254"/>
      <c r="F16" s="253"/>
      <c r="G16" s="253"/>
      <c r="J16" s="675" t="s">
        <v>489</v>
      </c>
      <c r="K16" s="676">
        <f>B16</f>
        <v>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1.07</v>
      </c>
      <c r="C18" s="197"/>
      <c r="D18" s="255"/>
      <c r="E18" s="256"/>
      <c r="F18" s="253"/>
      <c r="G18" s="253"/>
      <c r="J18" s="678" t="s">
        <v>501</v>
      </c>
      <c r="K18" s="674">
        <f>B18</f>
        <v>1.07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2.3199999999999998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2.3199999999999998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1.53</v>
      </c>
      <c r="C21" s="253"/>
      <c r="D21" s="253"/>
      <c r="E21" s="253"/>
      <c r="F21" s="253"/>
      <c r="G21" s="253"/>
      <c r="J21" s="661" t="s">
        <v>498</v>
      </c>
      <c r="K21" s="679">
        <f>B21</f>
        <v>1.53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7</v>
      </c>
      <c r="C32" s="655">
        <v>8</v>
      </c>
      <c r="E32" s="28"/>
      <c r="J32" s="654" t="s">
        <v>542</v>
      </c>
      <c r="K32" s="669">
        <f>IF(ISBLANK(B32),"",B32)</f>
        <v>7</v>
      </c>
      <c r="L32" s="618">
        <f>IF(ISBLANK(C32),"",C32)</f>
        <v>8</v>
      </c>
      <c r="N32" s="28"/>
    </row>
    <row r="33" spans="1:15" x14ac:dyDescent="0.25">
      <c r="A33" s="656" t="s">
        <v>543</v>
      </c>
      <c r="B33" s="657">
        <v>9</v>
      </c>
      <c r="C33" s="657">
        <v>5</v>
      </c>
      <c r="E33" s="44"/>
      <c r="J33" s="656" t="s">
        <v>543</v>
      </c>
      <c r="K33" s="670">
        <f t="shared" ref="K33:K37" si="2">IF(ISBLANK(B33),"",B33)</f>
        <v>9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67</v>
      </c>
      <c r="C34" s="657">
        <v>74</v>
      </c>
      <c r="E34" s="44"/>
      <c r="J34" s="656" t="s">
        <v>641</v>
      </c>
      <c r="K34" s="670">
        <f t="shared" si="2"/>
        <v>67</v>
      </c>
      <c r="L34" s="619">
        <f t="shared" si="3"/>
        <v>74</v>
      </c>
      <c r="N34" s="44"/>
    </row>
    <row r="35" spans="1:15" x14ac:dyDescent="0.25">
      <c r="A35" s="650" t="s">
        <v>642</v>
      </c>
      <c r="B35" s="651">
        <v>107</v>
      </c>
      <c r="C35" s="651">
        <v>91</v>
      </c>
      <c r="E35" s="21"/>
      <c r="J35" s="650" t="s">
        <v>642</v>
      </c>
      <c r="K35" s="670">
        <f t="shared" si="2"/>
        <v>107</v>
      </c>
      <c r="L35" s="619">
        <f t="shared" si="3"/>
        <v>91</v>
      </c>
      <c r="N35" s="21"/>
    </row>
    <row r="36" spans="1:15" x14ac:dyDescent="0.25">
      <c r="A36" s="650" t="s">
        <v>643</v>
      </c>
      <c r="B36" s="651">
        <v>118</v>
      </c>
      <c r="C36" s="651">
        <v>89</v>
      </c>
      <c r="E36" s="21"/>
      <c r="J36" s="650" t="s">
        <v>643</v>
      </c>
      <c r="K36" s="670">
        <f t="shared" si="2"/>
        <v>118</v>
      </c>
      <c r="L36" s="619">
        <f t="shared" si="3"/>
        <v>89</v>
      </c>
      <c r="N36" s="21"/>
    </row>
    <row r="37" spans="1:15" x14ac:dyDescent="0.25">
      <c r="A37" s="652" t="s">
        <v>365</v>
      </c>
      <c r="B37" s="653">
        <v>211</v>
      </c>
      <c r="C37" s="653">
        <v>69</v>
      </c>
      <c r="J37" s="652" t="s">
        <v>365</v>
      </c>
      <c r="K37" s="671">
        <f t="shared" si="2"/>
        <v>211</v>
      </c>
      <c r="L37" s="620">
        <f t="shared" si="3"/>
        <v>69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0.94</v>
      </c>
      <c r="C42" s="197"/>
      <c r="D42" s="253"/>
      <c r="E42" s="211"/>
      <c r="F42" s="253"/>
      <c r="G42" s="253"/>
      <c r="J42" s="673" t="s">
        <v>488</v>
      </c>
      <c r="K42" s="674">
        <f>B42</f>
        <v>0.94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0.65</v>
      </c>
      <c r="C43" s="197"/>
      <c r="D43" s="253"/>
      <c r="E43" s="254"/>
      <c r="F43" s="253"/>
      <c r="G43" s="253"/>
      <c r="J43" s="675" t="s">
        <v>489</v>
      </c>
      <c r="K43" s="676">
        <f>B43</f>
        <v>0.65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0.57999999999999996</v>
      </c>
      <c r="C45" s="197"/>
      <c r="D45" s="255"/>
      <c r="E45" s="256"/>
      <c r="F45" s="253"/>
      <c r="G45" s="253"/>
      <c r="J45" s="678" t="s">
        <v>501</v>
      </c>
      <c r="K45" s="674">
        <f>B45</f>
        <v>0.57999999999999996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1.19</v>
      </c>
      <c r="C46" s="198"/>
      <c r="D46" s="255"/>
      <c r="E46" s="256"/>
      <c r="F46" s="253"/>
      <c r="G46" s="253"/>
      <c r="J46" s="672" t="s">
        <v>502</v>
      </c>
      <c r="K46" s="676">
        <f>B46</f>
        <v>1.19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</v>
      </c>
      <c r="C48" s="253"/>
      <c r="D48" s="253"/>
      <c r="E48" s="253"/>
      <c r="F48" s="253"/>
      <c r="G48" s="253"/>
      <c r="J48" s="661" t="s">
        <v>498</v>
      </c>
      <c r="K48" s="679">
        <f>B48</f>
        <v>0.8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670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24680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7998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335</v>
      </c>
      <c r="D4" s="643">
        <v>2</v>
      </c>
      <c r="E4" s="643">
        <v>6928</v>
      </c>
      <c r="F4" s="643">
        <v>4</v>
      </c>
      <c r="G4" s="643">
        <v>73</v>
      </c>
      <c r="H4" s="643">
        <v>5296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751</v>
      </c>
      <c r="D5" s="602">
        <v>2</v>
      </c>
      <c r="E5" s="602">
        <v>14756</v>
      </c>
      <c r="F5" s="602">
        <v>4</v>
      </c>
      <c r="G5" s="602">
        <v>97</v>
      </c>
      <c r="H5" s="602">
        <v>6715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670</v>
      </c>
      <c r="D6" s="617">
        <v>3</v>
      </c>
      <c r="E6" s="617">
        <v>24680</v>
      </c>
      <c r="F6" s="617">
        <v>4</v>
      </c>
      <c r="G6" s="617">
        <v>92</v>
      </c>
      <c r="H6" s="617">
        <v>7998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294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99.2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97.1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4970973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41977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27</v>
      </c>
      <c r="C4" s="600">
        <v>25.9</v>
      </c>
      <c r="D4" s="600">
        <v>93.7</v>
      </c>
      <c r="E4" s="600">
        <v>0.66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26</v>
      </c>
      <c r="C5" s="602">
        <v>25.2</v>
      </c>
      <c r="D5" s="751">
        <v>89</v>
      </c>
      <c r="E5" s="751">
        <v>0.56999999999999995</v>
      </c>
      <c r="G5" s="647" t="s">
        <v>446</v>
      </c>
      <c r="H5" s="648">
        <f>IF(ISBLANK(B4),"",B4)</f>
        <v>27</v>
      </c>
      <c r="I5" s="648">
        <f>IF(ISBLANK(B5),"",B5)</f>
        <v>26</v>
      </c>
      <c r="J5" s="649">
        <f>IF(ISBLANK(B6),"",B6)</f>
        <v>16</v>
      </c>
      <c r="K5" s="569"/>
    </row>
    <row r="6" spans="1:11" x14ac:dyDescent="0.25">
      <c r="A6" s="218">
        <v>2022</v>
      </c>
      <c r="B6" s="601">
        <v>16</v>
      </c>
      <c r="C6" s="602">
        <v>16.399999999999999</v>
      </c>
      <c r="D6" s="959">
        <v>99.2</v>
      </c>
      <c r="E6" s="959">
        <v>0.68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25.9</v>
      </c>
      <c r="I9" s="648">
        <f>IF(ISBLANK(C5),"",C5)</f>
        <v>25.2</v>
      </c>
      <c r="J9" s="649">
        <f>IF(ISBLANK(C6),"",C6)</f>
        <v>16.399999999999999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317</v>
      </c>
      <c r="C4" s="643">
        <v>2.4</v>
      </c>
      <c r="D4" s="643">
        <v>1</v>
      </c>
      <c r="E4" s="643">
        <v>0.18</v>
      </c>
      <c r="F4" s="643">
        <v>0.6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308</v>
      </c>
      <c r="C5" s="602">
        <v>2.2999999999999998</v>
      </c>
      <c r="D5" s="602">
        <v>1</v>
      </c>
      <c r="E5" s="602">
        <v>0.19</v>
      </c>
      <c r="F5" s="602">
        <v>0.6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294</v>
      </c>
      <c r="C6" s="602">
        <v>2.5</v>
      </c>
      <c r="D6" s="602">
        <v>1.1000000000000001</v>
      </c>
      <c r="E6" s="602">
        <v>0.17</v>
      </c>
      <c r="F6" s="602">
        <v>0.6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94.2</v>
      </c>
      <c r="C5" s="602">
        <v>96.8</v>
      </c>
      <c r="D5" s="602">
        <v>5</v>
      </c>
      <c r="E5" s="602">
        <v>3.7</v>
      </c>
      <c r="F5" s="253"/>
      <c r="G5" s="253"/>
      <c r="H5" s="253"/>
    </row>
    <row r="6" spans="1:8" x14ac:dyDescent="0.25">
      <c r="A6" s="360">
        <v>2021</v>
      </c>
      <c r="B6" s="602">
        <v>90.7</v>
      </c>
      <c r="C6" s="602">
        <v>91.2</v>
      </c>
      <c r="D6" s="602">
        <v>1</v>
      </c>
      <c r="E6" s="602">
        <v>0.8</v>
      </c>
      <c r="F6" s="253"/>
      <c r="G6" s="253"/>
      <c r="H6" s="253"/>
    </row>
    <row r="7" spans="1:8" x14ac:dyDescent="0.25">
      <c r="A7" s="481">
        <v>2022</v>
      </c>
      <c r="B7" s="1067">
        <v>96.8</v>
      </c>
      <c r="C7" s="1067">
        <v>97.1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3.7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0.8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18852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628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3920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741518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6262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20941</v>
      </c>
      <c r="C5" s="1034">
        <v>10057</v>
      </c>
      <c r="D5" s="600">
        <v>10884</v>
      </c>
      <c r="G5" s="871" t="s">
        <v>126</v>
      </c>
      <c r="H5" s="637">
        <f>IF(ISBLANK(D7),"",D7)</f>
        <v>9736</v>
      </c>
    </row>
    <row r="6" spans="1:17" x14ac:dyDescent="0.25">
      <c r="A6" s="641">
        <v>2021</v>
      </c>
      <c r="B6" s="1034">
        <v>20021</v>
      </c>
      <c r="C6" s="1034">
        <v>9603</v>
      </c>
      <c r="D6" s="602">
        <v>10418</v>
      </c>
      <c r="G6" s="635" t="s">
        <v>127</v>
      </c>
      <c r="H6" s="623">
        <f>IF(ISBLANK(C7),"",C7)</f>
        <v>9116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18852</v>
      </c>
      <c r="C7" s="1034">
        <v>9116</v>
      </c>
      <c r="D7" s="617">
        <v>9736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9736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9116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197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11.4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10.8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223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0.8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191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23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5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7913</v>
      </c>
      <c r="C6" s="55">
        <v>4072</v>
      </c>
      <c r="D6" s="55">
        <v>3841</v>
      </c>
      <c r="E6" s="70">
        <v>9936</v>
      </c>
      <c r="F6" s="55">
        <v>5078</v>
      </c>
      <c r="G6" s="110">
        <v>4858</v>
      </c>
      <c r="H6" s="55">
        <v>5622</v>
      </c>
      <c r="I6" s="55">
        <v>2861</v>
      </c>
      <c r="J6" s="55">
        <v>2761</v>
      </c>
      <c r="K6" s="70">
        <v>22029</v>
      </c>
      <c r="L6" s="55">
        <v>11284</v>
      </c>
      <c r="M6" s="110">
        <v>10745</v>
      </c>
      <c r="N6" s="70">
        <v>22248</v>
      </c>
      <c r="O6" s="55">
        <v>11550</v>
      </c>
      <c r="P6" s="110">
        <v>10698</v>
      </c>
      <c r="Q6" s="70">
        <v>87813</v>
      </c>
      <c r="R6" s="55">
        <v>44789</v>
      </c>
      <c r="S6" s="110">
        <v>43024</v>
      </c>
      <c r="T6" s="70">
        <v>133934</v>
      </c>
      <c r="U6" s="55">
        <v>65585</v>
      </c>
      <c r="V6" s="160">
        <v>68349</v>
      </c>
    </row>
    <row r="7" spans="1:22" x14ac:dyDescent="0.25">
      <c r="A7" s="286">
        <v>2021</v>
      </c>
      <c r="B7" s="167">
        <v>7831</v>
      </c>
      <c r="C7" s="94">
        <v>4026</v>
      </c>
      <c r="D7" s="94">
        <v>3805</v>
      </c>
      <c r="E7" s="167">
        <v>9733</v>
      </c>
      <c r="F7" s="94">
        <v>4992</v>
      </c>
      <c r="G7" s="169">
        <v>4741</v>
      </c>
      <c r="H7" s="94">
        <v>5539</v>
      </c>
      <c r="I7" s="94">
        <v>2819</v>
      </c>
      <c r="J7" s="94">
        <v>2720</v>
      </c>
      <c r="K7" s="167">
        <v>21680</v>
      </c>
      <c r="L7" s="94">
        <v>11125</v>
      </c>
      <c r="M7" s="169">
        <v>10555</v>
      </c>
      <c r="N7" s="167">
        <v>21929</v>
      </c>
      <c r="O7" s="94">
        <v>11371</v>
      </c>
      <c r="P7" s="169">
        <v>10558</v>
      </c>
      <c r="Q7" s="167">
        <v>86254</v>
      </c>
      <c r="R7" s="94">
        <v>43981</v>
      </c>
      <c r="S7" s="169">
        <v>42273</v>
      </c>
      <c r="T7" s="212">
        <v>132117</v>
      </c>
      <c r="U7" s="58">
        <v>64690</v>
      </c>
      <c r="V7" s="160">
        <v>67427</v>
      </c>
    </row>
    <row r="8" spans="1:22" x14ac:dyDescent="0.25">
      <c r="A8" s="219">
        <v>2022</v>
      </c>
      <c r="B8" s="72">
        <v>7488</v>
      </c>
      <c r="C8" s="61">
        <v>3834</v>
      </c>
      <c r="D8" s="61">
        <v>3654</v>
      </c>
      <c r="E8" s="72">
        <v>8773</v>
      </c>
      <c r="F8" s="61">
        <v>4516</v>
      </c>
      <c r="G8" s="111">
        <v>4257</v>
      </c>
      <c r="H8" s="61">
        <v>4743</v>
      </c>
      <c r="I8" s="61">
        <v>2419</v>
      </c>
      <c r="J8" s="61">
        <v>2324</v>
      </c>
      <c r="K8" s="72">
        <v>19838</v>
      </c>
      <c r="L8" s="61">
        <v>10168</v>
      </c>
      <c r="M8" s="111">
        <v>9670</v>
      </c>
      <c r="N8" s="72">
        <v>17299</v>
      </c>
      <c r="O8" s="61">
        <v>8942</v>
      </c>
      <c r="P8" s="111">
        <v>8357</v>
      </c>
      <c r="Q8" s="72">
        <v>74173</v>
      </c>
      <c r="R8" s="61">
        <v>37583</v>
      </c>
      <c r="S8" s="111">
        <v>36590</v>
      </c>
      <c r="T8" s="72">
        <v>118421</v>
      </c>
      <c r="U8" s="61">
        <v>57570</v>
      </c>
      <c r="V8" s="111">
        <v>60851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7488</v>
      </c>
      <c r="C15" s="172">
        <f>E8</f>
        <v>8773</v>
      </c>
      <c r="D15" s="172">
        <f>H8</f>
        <v>4743</v>
      </c>
      <c r="E15" s="172">
        <f>K8</f>
        <v>19838</v>
      </c>
      <c r="F15" s="172">
        <f>N8</f>
        <v>17299</v>
      </c>
      <c r="G15" s="172">
        <f>Q8</f>
        <v>74173</v>
      </c>
      <c r="H15" s="334">
        <f>T8</f>
        <v>118421</v>
      </c>
      <c r="M15" s="172">
        <f>K8</f>
        <v>19838</v>
      </c>
      <c r="N15" s="172">
        <f>H15-E15-O15</f>
        <v>70596</v>
      </c>
      <c r="O15" s="172">
        <f>H15-(B15+C15+G15)</f>
        <v>27987</v>
      </c>
      <c r="P15" s="29"/>
      <c r="Q15" s="100">
        <f>M15/H15*100</f>
        <v>16.752096334265037</v>
      </c>
      <c r="R15" s="100">
        <f>N15/H15*100</f>
        <v>59.614426495300663</v>
      </c>
      <c r="S15" s="100">
        <f>O15/H15*100</f>
        <v>23.633477170434297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16.752096334265037</v>
      </c>
      <c r="R18" s="100">
        <f>N15/H15*100</f>
        <v>59.614426495300663</v>
      </c>
      <c r="S18" s="100">
        <f>O15/H15*100</f>
        <v>23.633477170434297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10.4</v>
      </c>
      <c r="C23" s="361"/>
      <c r="D23" s="361"/>
      <c r="E23" s="167">
        <v>20.5</v>
      </c>
      <c r="F23" s="361"/>
      <c r="G23" s="362"/>
      <c r="H23" s="167">
        <v>9.4700000000000006</v>
      </c>
      <c r="I23" s="94">
        <v>3.81</v>
      </c>
      <c r="J23" s="169">
        <v>15.07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3.7</v>
      </c>
      <c r="C24" s="361"/>
      <c r="D24" s="361"/>
      <c r="E24" s="167">
        <v>16.600000000000001</v>
      </c>
      <c r="F24" s="361"/>
      <c r="G24" s="362"/>
      <c r="H24" s="167">
        <v>2.81</v>
      </c>
      <c r="I24" s="94">
        <v>1.81</v>
      </c>
      <c r="J24" s="169">
        <v>3.88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3.9</v>
      </c>
      <c r="C25" s="357"/>
      <c r="D25" s="357"/>
      <c r="E25" s="72">
        <v>5.9</v>
      </c>
      <c r="F25" s="357"/>
      <c r="G25" s="461"/>
      <c r="H25" s="72">
        <v>1.96</v>
      </c>
      <c r="I25" s="61">
        <v>0</v>
      </c>
      <c r="J25" s="111">
        <v>3.99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15.07</v>
      </c>
      <c r="C32" s="674">
        <f>IF(ISBLANK(I23),"",I23)</f>
        <v>3.81</v>
      </c>
      <c r="F32" s="700">
        <f>A23</f>
        <v>2020</v>
      </c>
      <c r="G32" s="674">
        <f>IF(ISBLANK(J23),"",J23)</f>
        <v>15.07</v>
      </c>
      <c r="H32" s="674">
        <f>IF(ISBLANK(I23),"",I23)</f>
        <v>3.81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3.88</v>
      </c>
      <c r="C33" s="853">
        <f t="shared" ref="C33:C34" si="2">IF(ISBLANK(I24),"",I24)</f>
        <v>1.81</v>
      </c>
      <c r="F33" s="701">
        <f t="shared" ref="F33:F34" si="3">A24</f>
        <v>2021</v>
      </c>
      <c r="G33" s="853">
        <f t="shared" ref="G33:G34" si="4">IF(ISBLANK(J24),"",J24)</f>
        <v>3.88</v>
      </c>
      <c r="H33" s="853">
        <f t="shared" ref="H33:H34" si="5">IF(ISBLANK(I24),"",I24)</f>
        <v>1.81</v>
      </c>
    </row>
    <row r="34" spans="1:8" x14ac:dyDescent="0.25">
      <c r="A34" s="702">
        <f t="shared" si="0"/>
        <v>2022</v>
      </c>
      <c r="B34" s="676">
        <f t="shared" si="1"/>
        <v>3.99</v>
      </c>
      <c r="C34" s="676">
        <f t="shared" si="2"/>
        <v>0</v>
      </c>
      <c r="F34" s="702">
        <f t="shared" si="3"/>
        <v>2022</v>
      </c>
      <c r="G34" s="676">
        <f t="shared" si="4"/>
        <v>3.99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210</v>
      </c>
      <c r="C4" s="600">
        <v>36</v>
      </c>
      <c r="D4" s="600">
        <v>13</v>
      </c>
      <c r="E4" s="599">
        <v>9</v>
      </c>
      <c r="F4" s="600">
        <v>10.4</v>
      </c>
      <c r="G4" s="600">
        <v>0.6</v>
      </c>
    </row>
    <row r="5" spans="1:10" x14ac:dyDescent="0.25">
      <c r="A5" s="286">
        <v>2022</v>
      </c>
      <c r="B5" s="751">
        <v>213</v>
      </c>
      <c r="C5" s="751">
        <v>32</v>
      </c>
      <c r="D5" s="751">
        <v>13</v>
      </c>
      <c r="E5" s="753">
        <v>10</v>
      </c>
      <c r="F5" s="751">
        <v>11.4</v>
      </c>
      <c r="G5" s="751">
        <v>0.7</v>
      </c>
    </row>
    <row r="6" spans="1:10" x14ac:dyDescent="0.25">
      <c r="A6" s="218">
        <v>2023</v>
      </c>
      <c r="B6" s="752">
        <v>191</v>
      </c>
      <c r="C6" s="752">
        <v>23</v>
      </c>
      <c r="D6" s="752">
        <v>6</v>
      </c>
      <c r="E6" s="754">
        <v>5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210</v>
      </c>
      <c r="C11" s="80">
        <f>IF(ISBLANK(D4),"",D4)</f>
        <v>13</v>
      </c>
      <c r="E11" s="103">
        <f>A4</f>
        <v>2021</v>
      </c>
      <c r="F11" s="80">
        <f>IF(ISBLANK(B4),"",B4)</f>
        <v>210</v>
      </c>
      <c r="G11" s="80">
        <f>IF(ISBLANK(D4),"",D4)</f>
        <v>13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213</v>
      </c>
      <c r="C12" s="80">
        <f>IF(ISBLANK(D5),"",D5)</f>
        <v>13</v>
      </c>
      <c r="E12" s="103">
        <f t="shared" ref="E12:E13" si="1">A5</f>
        <v>2022</v>
      </c>
      <c r="F12" s="80">
        <f t="shared" ref="F12:F13" si="2">IF(ISBLANK(B5),"",B5)</f>
        <v>213</v>
      </c>
      <c r="G12" s="80">
        <f t="shared" ref="G12:G13" si="3">IF(ISBLANK(D5),"",D5)</f>
        <v>13</v>
      </c>
    </row>
    <row r="13" spans="1:10" x14ac:dyDescent="0.25">
      <c r="A13" s="155">
        <f t="shared" si="0"/>
        <v>2023</v>
      </c>
      <c r="B13" s="83">
        <f>IF(ISBLANK(B6),"",B6)</f>
        <v>191</v>
      </c>
      <c r="C13" s="83">
        <f>IF(ISBLANK(D6),"",D6)</f>
        <v>6</v>
      </c>
      <c r="D13" s="253"/>
      <c r="E13" s="155">
        <f t="shared" si="1"/>
        <v>2023</v>
      </c>
      <c r="F13" s="83">
        <f t="shared" si="2"/>
        <v>191</v>
      </c>
      <c r="G13" s="83">
        <f t="shared" si="3"/>
        <v>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36</v>
      </c>
      <c r="C18" s="80">
        <f>IF(ISBLANK(E4),"",E4)</f>
        <v>9</v>
      </c>
      <c r="E18" s="603">
        <f>A4</f>
        <v>2021</v>
      </c>
      <c r="F18" s="100">
        <f>IF(ISBLANK(C4),"",C4)</f>
        <v>36</v>
      </c>
      <c r="G18" s="100">
        <f>IF(ISBLANK(E4),"",E4)</f>
        <v>9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32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32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23</v>
      </c>
      <c r="C20" s="83">
        <f>IF(ISBLANK(E6),"",E6)</f>
        <v>5</v>
      </c>
      <c r="E20" s="155">
        <f t="shared" si="5"/>
        <v>2023</v>
      </c>
      <c r="F20" s="83">
        <f>IF(ISBLANK(C6),"",C6)</f>
        <v>23</v>
      </c>
      <c r="G20" s="83">
        <f t="shared" si="6"/>
        <v>5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5349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4.8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1975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10.3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1399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749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2187</v>
      </c>
    </row>
    <row r="17" spans="2:3" x14ac:dyDescent="0.25">
      <c r="B17" s="253">
        <v>2022</v>
      </c>
      <c r="C17" s="1100">
        <v>2026</v>
      </c>
    </row>
    <row r="18" spans="2:3" x14ac:dyDescent="0.25">
      <c r="B18" s="253">
        <v>2023</v>
      </c>
      <c r="C18" s="1100">
        <v>1975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2187</v>
      </c>
    </row>
    <row r="22" spans="2:3" x14ac:dyDescent="0.25">
      <c r="B22" s="636">
        <f>B17</f>
        <v>2022</v>
      </c>
      <c r="C22" s="636">
        <f t="shared" ref="C22:C23" si="0">IF(ISBLANK(C17),"",C17)</f>
        <v>2026</v>
      </c>
    </row>
    <row r="23" spans="2:3" x14ac:dyDescent="0.25">
      <c r="B23" s="636">
        <f>B18</f>
        <v>2023</v>
      </c>
      <c r="C23" s="636">
        <f t="shared" si="0"/>
        <v>1975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85</v>
      </c>
      <c r="C5" s="55">
        <v>187</v>
      </c>
      <c r="D5" s="55">
        <v>175</v>
      </c>
      <c r="E5" s="269">
        <f>SUM(B5:D5)</f>
        <v>447</v>
      </c>
      <c r="F5" s="71">
        <v>6509</v>
      </c>
      <c r="G5" s="70">
        <v>0.4</v>
      </c>
      <c r="H5" s="55">
        <v>0.2</v>
      </c>
      <c r="I5" s="110">
        <v>0.6</v>
      </c>
      <c r="J5" s="71">
        <v>5</v>
      </c>
    </row>
    <row r="6" spans="1:10" x14ac:dyDescent="0.25">
      <c r="A6" s="286">
        <v>2022</v>
      </c>
      <c r="B6" s="757">
        <v>115</v>
      </c>
      <c r="C6" s="758">
        <v>193</v>
      </c>
      <c r="D6" s="758">
        <v>125</v>
      </c>
      <c r="E6" s="270">
        <f>SUM(B6:D6)</f>
        <v>433</v>
      </c>
      <c r="F6" s="214">
        <v>5614</v>
      </c>
      <c r="G6" s="457">
        <v>0.6</v>
      </c>
      <c r="H6" s="458">
        <v>0.3</v>
      </c>
      <c r="I6" s="763">
        <v>0.4</v>
      </c>
      <c r="J6" s="214">
        <v>4.8</v>
      </c>
    </row>
    <row r="7" spans="1:10" x14ac:dyDescent="0.25">
      <c r="A7" s="218">
        <v>2023</v>
      </c>
      <c r="B7" s="167">
        <v>139</v>
      </c>
      <c r="C7" s="94">
        <v>199</v>
      </c>
      <c r="D7" s="94">
        <v>134</v>
      </c>
      <c r="E7" s="447">
        <f>SUM(B7:D7)</f>
        <v>472</v>
      </c>
      <c r="F7" s="168">
        <v>5349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6509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5614</v>
      </c>
      <c r="C14" s="28"/>
      <c r="D14" s="28"/>
      <c r="F14" s="625" t="s">
        <v>1526</v>
      </c>
      <c r="G14" s="621">
        <f>IF(ISBLANK(B7),"",B7)</f>
        <v>139</v>
      </c>
      <c r="I14" s="625" t="s">
        <v>1529</v>
      </c>
      <c r="J14" s="621">
        <f>IF(ISBLANK(B7),"",B7)</f>
        <v>139</v>
      </c>
    </row>
    <row r="15" spans="1:10" x14ac:dyDescent="0.25">
      <c r="A15" s="624">
        <f t="shared" ref="A15" si="1">A7</f>
        <v>2023</v>
      </c>
      <c r="B15" s="623">
        <f t="shared" si="0"/>
        <v>5349</v>
      </c>
      <c r="C15" s="28"/>
      <c r="D15" s="28"/>
      <c r="F15" s="626" t="s">
        <v>1527</v>
      </c>
      <c r="G15" s="622">
        <f>IF(ISBLANK(C7),"",C7)</f>
        <v>199</v>
      </c>
      <c r="I15" s="626" t="s">
        <v>1538</v>
      </c>
      <c r="J15" s="622">
        <f>IF(ISBLANK(C7),"",C7)</f>
        <v>199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134</v>
      </c>
      <c r="I16" s="627" t="s">
        <v>1539</v>
      </c>
      <c r="J16" s="623">
        <f>IF(ISBLANK(D7),"",D7)</f>
        <v>134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269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295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438</v>
      </c>
      <c r="C6" s="759"/>
      <c r="D6" s="759"/>
      <c r="E6" s="457">
        <v>28.7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216</v>
      </c>
      <c r="C7" s="759"/>
      <c r="D7" s="759"/>
      <c r="E7" s="457">
        <v>14.4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295</v>
      </c>
      <c r="C8" s="760"/>
      <c r="D8" s="760"/>
      <c r="E8" s="601">
        <v>22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438</v>
      </c>
      <c r="C16" s="755"/>
      <c r="I16" s="700">
        <f>A6</f>
        <v>2020</v>
      </c>
      <c r="J16" s="674">
        <f>IF(ISBLANK(E6),"",E6)</f>
        <v>28.7</v>
      </c>
      <c r="K16" s="756"/>
    </row>
    <row r="17" spans="1:10" x14ac:dyDescent="0.25">
      <c r="A17" s="701">
        <f>A7</f>
        <v>2021</v>
      </c>
      <c r="B17" s="853">
        <f>IF(ISBLANK(B7),"",B7)</f>
        <v>216</v>
      </c>
      <c r="C17" s="755"/>
      <c r="I17" s="701">
        <f>A7</f>
        <v>2021</v>
      </c>
      <c r="J17" s="853">
        <f>IF(ISBLANK(E7),"",E7)</f>
        <v>14.4</v>
      </c>
    </row>
    <row r="18" spans="1:10" x14ac:dyDescent="0.25">
      <c r="A18" s="702">
        <f>A8</f>
        <v>2022</v>
      </c>
      <c r="B18" s="676">
        <f>IF(ISBLANK(B8),"",B8)</f>
        <v>295</v>
      </c>
      <c r="C18" s="755"/>
      <c r="I18" s="702">
        <f>A8</f>
        <v>2022</v>
      </c>
      <c r="J18" s="676">
        <f>IF(ISBLANK(E8),"",E8)</f>
        <v>22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141</v>
      </c>
      <c r="D5" s="449">
        <f>IF(ISBLANK(B5),"",A5)</f>
        <v>2021</v>
      </c>
      <c r="E5" s="618">
        <f>IF(ISBLANK(B5),"",B5)</f>
        <v>141</v>
      </c>
      <c r="K5" s="217">
        <v>2020</v>
      </c>
      <c r="L5" s="655">
        <v>10.199999999999999</v>
      </c>
    </row>
    <row r="6" spans="1:12" x14ac:dyDescent="0.25">
      <c r="A6" s="229">
        <v>2022</v>
      </c>
      <c r="B6" s="602">
        <v>137</v>
      </c>
      <c r="D6" s="450">
        <f>IF(ISBLANK(B6),"",A6)</f>
        <v>2022</v>
      </c>
      <c r="E6" s="619">
        <f>IF(ISBLANK(B6),"",B6)</f>
        <v>137</v>
      </c>
      <c r="K6" s="286">
        <v>2021</v>
      </c>
      <c r="L6" s="657">
        <v>9.8000000000000007</v>
      </c>
    </row>
    <row r="7" spans="1:12" x14ac:dyDescent="0.25">
      <c r="A7" s="123">
        <v>2023</v>
      </c>
      <c r="B7" s="617">
        <v>134</v>
      </c>
      <c r="D7" s="379">
        <f>IF(ISBLANK(B7),"",A7)</f>
        <v>2023</v>
      </c>
      <c r="E7" s="620">
        <f>IF(ISBLANK(B7),"",B7)</f>
        <v>134</v>
      </c>
      <c r="K7" s="219">
        <v>2022</v>
      </c>
      <c r="L7" s="617">
        <v>10.8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125</v>
      </c>
      <c r="C4" s="643">
        <v>320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38</v>
      </c>
      <c r="C5" s="602">
        <v>262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50</v>
      </c>
      <c r="C6" s="602">
        <v>269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26</v>
      </c>
      <c r="C5" s="643">
        <v>5121</v>
      </c>
      <c r="D5" s="643">
        <v>805</v>
      </c>
      <c r="E5" s="869">
        <v>15.6</v>
      </c>
      <c r="F5" s="1039">
        <v>15.3</v>
      </c>
      <c r="G5" s="1039">
        <v>15.9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28</v>
      </c>
      <c r="C6" s="657">
        <v>4682</v>
      </c>
      <c r="D6" s="657">
        <v>715</v>
      </c>
      <c r="E6" s="657">
        <v>15.2</v>
      </c>
      <c r="F6" s="657">
        <v>14.8</v>
      </c>
      <c r="G6" s="657">
        <v>15.5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30</v>
      </c>
      <c r="C7" s="617">
        <v>3920</v>
      </c>
      <c r="D7" s="617">
        <v>628</v>
      </c>
      <c r="E7" s="617">
        <v>15.9</v>
      </c>
      <c r="F7" s="617">
        <v>15.8</v>
      </c>
      <c r="G7" s="617">
        <v>16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10.199999999999999</v>
      </c>
      <c r="C4" s="655">
        <v>1451</v>
      </c>
      <c r="D4" s="655">
        <v>6.7</v>
      </c>
      <c r="E4" s="655">
        <v>801</v>
      </c>
      <c r="F4" s="655">
        <v>0.6</v>
      </c>
      <c r="G4" s="655">
        <v>223</v>
      </c>
      <c r="H4" s="655">
        <v>45</v>
      </c>
      <c r="I4" s="655">
        <v>205</v>
      </c>
      <c r="J4" s="655">
        <v>0.7</v>
      </c>
      <c r="K4" s="253"/>
      <c r="L4" s="253"/>
      <c r="M4" s="253"/>
    </row>
    <row r="5" spans="1:13" x14ac:dyDescent="0.25">
      <c r="A5" s="486">
        <v>2022</v>
      </c>
      <c r="B5" s="602">
        <v>10.3</v>
      </c>
      <c r="C5" s="602">
        <v>1377</v>
      </c>
      <c r="D5" s="602">
        <v>7</v>
      </c>
      <c r="E5" s="602">
        <v>753</v>
      </c>
      <c r="F5" s="602">
        <v>0.6</v>
      </c>
      <c r="G5" s="602">
        <v>226</v>
      </c>
      <c r="H5" s="602">
        <v>42</v>
      </c>
      <c r="I5" s="602">
        <v>219</v>
      </c>
      <c r="J5" s="602">
        <v>0.8</v>
      </c>
      <c r="K5" s="253"/>
      <c r="L5" s="253"/>
      <c r="M5" s="253"/>
    </row>
    <row r="6" spans="1:13" x14ac:dyDescent="0.25">
      <c r="A6" s="481">
        <v>2023</v>
      </c>
      <c r="B6" s="617"/>
      <c r="C6" s="617">
        <v>1399</v>
      </c>
      <c r="D6" s="617"/>
      <c r="E6" s="617">
        <v>749</v>
      </c>
      <c r="F6" s="617"/>
      <c r="G6" s="617">
        <v>197</v>
      </c>
      <c r="H6" s="617">
        <v>28</v>
      </c>
      <c r="I6" s="617">
        <v>223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1042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155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1056</v>
      </c>
      <c r="C4" s="1006">
        <v>525</v>
      </c>
      <c r="D4" s="1006">
        <v>531</v>
      </c>
      <c r="E4" s="1005">
        <v>2523</v>
      </c>
      <c r="F4" s="1006">
        <v>1279</v>
      </c>
      <c r="G4" s="1006">
        <v>1244</v>
      </c>
      <c r="H4" s="1007">
        <v>7.9</v>
      </c>
      <c r="I4" s="1007">
        <v>18.8</v>
      </c>
      <c r="J4" s="1007">
        <v>-10.9</v>
      </c>
      <c r="K4" s="70">
        <v>1562</v>
      </c>
      <c r="L4" s="55">
        <v>671</v>
      </c>
      <c r="M4" s="110">
        <v>891</v>
      </c>
      <c r="N4" s="55">
        <v>1671</v>
      </c>
      <c r="O4" s="55">
        <v>715</v>
      </c>
      <c r="P4" s="110">
        <v>956</v>
      </c>
    </row>
    <row r="5" spans="1:17" x14ac:dyDescent="0.25">
      <c r="A5" s="286">
        <v>2021</v>
      </c>
      <c r="B5" s="1008">
        <v>1069</v>
      </c>
      <c r="C5" s="1009">
        <v>554</v>
      </c>
      <c r="D5" s="1009">
        <v>515</v>
      </c>
      <c r="E5" s="1008">
        <v>3002</v>
      </c>
      <c r="F5" s="1009">
        <v>1524</v>
      </c>
      <c r="G5" s="1009">
        <v>1478</v>
      </c>
      <c r="H5" s="1010">
        <v>8.1</v>
      </c>
      <c r="I5" s="1010">
        <v>22.7</v>
      </c>
      <c r="J5" s="1010">
        <v>-14.6</v>
      </c>
      <c r="K5" s="212">
        <v>1885</v>
      </c>
      <c r="L5" s="58">
        <v>830</v>
      </c>
      <c r="M5" s="160">
        <v>1055</v>
      </c>
      <c r="N5" s="58">
        <v>2009</v>
      </c>
      <c r="O5" s="58">
        <v>857</v>
      </c>
      <c r="P5" s="160">
        <v>1152</v>
      </c>
    </row>
    <row r="6" spans="1:17" x14ac:dyDescent="0.25">
      <c r="A6" s="219">
        <v>2022</v>
      </c>
      <c r="B6" s="1011">
        <v>1020</v>
      </c>
      <c r="C6" s="1012">
        <v>519</v>
      </c>
      <c r="D6" s="1012">
        <v>501</v>
      </c>
      <c r="E6" s="1011">
        <v>2490</v>
      </c>
      <c r="F6" s="1012">
        <v>1232</v>
      </c>
      <c r="G6" s="1012">
        <v>1258</v>
      </c>
      <c r="H6" s="1013">
        <v>8.6</v>
      </c>
      <c r="I6" s="1013">
        <v>21</v>
      </c>
      <c r="J6" s="1013">
        <v>-12.4</v>
      </c>
      <c r="K6" s="1014">
        <v>1981</v>
      </c>
      <c r="L6" s="1015">
        <v>892</v>
      </c>
      <c r="M6" s="1016">
        <v>1089</v>
      </c>
      <c r="N6" s="1015">
        <v>2153</v>
      </c>
      <c r="O6" s="1015">
        <v>979</v>
      </c>
      <c r="P6" s="1016">
        <v>1174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531</v>
      </c>
      <c r="C13" s="319">
        <f>IF(ISBLANK(C4),"",C4)</f>
        <v>525</v>
      </c>
      <c r="D13" s="364"/>
      <c r="E13" s="322">
        <f>A4</f>
        <v>2020</v>
      </c>
      <c r="F13" s="319">
        <f>IF(ISBLANK(G4),"",G4)</f>
        <v>1244</v>
      </c>
      <c r="G13" s="319">
        <f>IF(ISBLANK(F4),"",F4)</f>
        <v>1279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515</v>
      </c>
      <c r="C14" s="320">
        <f t="shared" ref="C14:C15" si="2">IF(ISBLANK(C5),"",C5)</f>
        <v>554</v>
      </c>
      <c r="D14" s="364"/>
      <c r="E14" s="323">
        <f t="shared" ref="E14:E15" si="3">A5</f>
        <v>2021</v>
      </c>
      <c r="F14" s="320">
        <f t="shared" ref="F14:F15" si="4">IF(ISBLANK(G5),"",G5)</f>
        <v>1478</v>
      </c>
      <c r="G14" s="320">
        <f t="shared" ref="G14:G15" si="5">IF(ISBLANK(F5),"",F5)</f>
        <v>1524</v>
      </c>
      <c r="H14" s="389"/>
      <c r="I14" s="389"/>
      <c r="J14" s="48"/>
      <c r="K14" s="325" t="s">
        <v>536</v>
      </c>
      <c r="L14" s="328">
        <f>IF(ISBLANK(K4),"",K4)</f>
        <v>1562</v>
      </c>
      <c r="M14" s="328">
        <f>IF(ISBLANK(K5),"",K5)</f>
        <v>1885</v>
      </c>
      <c r="N14" s="328">
        <f>IF(ISBLANK(K6),"",K6)</f>
        <v>1981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501</v>
      </c>
      <c r="C15" s="321">
        <f t="shared" si="2"/>
        <v>519</v>
      </c>
      <c r="E15" s="324">
        <f t="shared" si="3"/>
        <v>2022</v>
      </c>
      <c r="F15" s="321">
        <f t="shared" si="4"/>
        <v>1258</v>
      </c>
      <c r="G15" s="321">
        <f t="shared" si="5"/>
        <v>1232</v>
      </c>
      <c r="H15" s="211"/>
      <c r="I15" s="211"/>
      <c r="J15" s="28"/>
      <c r="K15" s="326" t="s">
        <v>535</v>
      </c>
      <c r="L15" s="329">
        <f>IF(ISBLANK(N4),"",N4)</f>
        <v>1671</v>
      </c>
      <c r="M15" s="329">
        <f>IF(ISBLANK(N5),"",N5)</f>
        <v>2009</v>
      </c>
      <c r="N15" s="329">
        <f>IF(ISBLANK(N6),"",N6)</f>
        <v>2153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1562</v>
      </c>
      <c r="M19" s="328">
        <f>IF(ISBLANK(K5),"",K5)</f>
        <v>1885</v>
      </c>
      <c r="N19" s="328">
        <f>IF(ISBLANK(K6),"",K6)</f>
        <v>1981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1671</v>
      </c>
      <c r="M20" s="329">
        <f>IF(ISBLANK(N5),"",N5)</f>
        <v>2009</v>
      </c>
      <c r="N20" s="329">
        <f>IF(ISBLANK(N6),"",N6)</f>
        <v>2153</v>
      </c>
      <c r="O20" s="364"/>
    </row>
    <row r="21" spans="1:15" x14ac:dyDescent="0.25">
      <c r="A21" s="322">
        <f>A4</f>
        <v>2020</v>
      </c>
      <c r="B21" s="319">
        <f>IF(ISBLANK(D4),"",D4)</f>
        <v>531</v>
      </c>
      <c r="C21" s="319">
        <f>IF(ISBLANK(C4),"",C4)</f>
        <v>525</v>
      </c>
      <c r="E21" s="322">
        <f>A4</f>
        <v>2020</v>
      </c>
      <c r="F21" s="319">
        <f>IF(ISBLANK(G4),"",G4)</f>
        <v>1244</v>
      </c>
      <c r="G21" s="319">
        <f>IF(ISBLANK(F4),"",F4)</f>
        <v>1279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515</v>
      </c>
      <c r="C22" s="320">
        <f t="shared" ref="C22:C23" si="8">IF(ISBLANK(C5),"",C5)</f>
        <v>554</v>
      </c>
      <c r="E22" s="323">
        <f t="shared" ref="E22:E23" si="9">A5</f>
        <v>2021</v>
      </c>
      <c r="F22" s="320">
        <f t="shared" ref="F22:F23" si="10">IF(ISBLANK(G5),"",G5)</f>
        <v>1478</v>
      </c>
      <c r="G22" s="320">
        <f t="shared" ref="G22:G23" si="11">IF(ISBLANK(F5),"",F5)</f>
        <v>1524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501</v>
      </c>
      <c r="C23" s="321">
        <f t="shared" si="8"/>
        <v>519</v>
      </c>
      <c r="E23" s="324">
        <f t="shared" si="9"/>
        <v>2022</v>
      </c>
      <c r="F23" s="321">
        <f t="shared" si="10"/>
        <v>1258</v>
      </c>
      <c r="G23" s="321">
        <f t="shared" si="11"/>
        <v>1232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38</v>
      </c>
      <c r="C5" s="611"/>
      <c r="D5" s="611"/>
      <c r="E5" s="599">
        <v>126</v>
      </c>
      <c r="F5" s="616"/>
      <c r="G5" s="945"/>
      <c r="H5" s="599">
        <v>979</v>
      </c>
      <c r="I5" s="616">
        <v>358</v>
      </c>
      <c r="J5" s="616">
        <v>621</v>
      </c>
      <c r="K5" s="616"/>
      <c r="L5" s="945"/>
    </row>
    <row r="6" spans="1:12" x14ac:dyDescent="0.25">
      <c r="A6" s="286">
        <v>2021</v>
      </c>
      <c r="B6" s="601">
        <v>27</v>
      </c>
      <c r="C6" s="612"/>
      <c r="D6" s="612"/>
      <c r="E6" s="1034">
        <v>131</v>
      </c>
      <c r="F6" s="1028"/>
      <c r="G6" s="980"/>
      <c r="H6" s="1034">
        <v>1056</v>
      </c>
      <c r="I6" s="1028">
        <v>398</v>
      </c>
      <c r="J6" s="1028">
        <v>658</v>
      </c>
      <c r="K6" s="1028"/>
      <c r="L6" s="980"/>
    </row>
    <row r="7" spans="1:12" x14ac:dyDescent="0.25">
      <c r="A7" s="218">
        <v>2022</v>
      </c>
      <c r="B7" s="601">
        <v>40</v>
      </c>
      <c r="C7" s="612"/>
      <c r="D7" s="612"/>
      <c r="E7" s="1034">
        <v>155</v>
      </c>
      <c r="F7" s="1028"/>
      <c r="G7" s="980"/>
      <c r="H7" s="1034">
        <v>1042</v>
      </c>
      <c r="I7" s="1028">
        <v>381</v>
      </c>
      <c r="J7" s="1028">
        <v>661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381</v>
      </c>
    </row>
    <row r="15" spans="1:12" ht="30" x14ac:dyDescent="0.25">
      <c r="A15" s="833" t="s">
        <v>1543</v>
      </c>
      <c r="B15" s="623">
        <f>IF(ISBLANK(J7),"",J7)</f>
        <v>661</v>
      </c>
    </row>
    <row r="17" spans="1:2" x14ac:dyDescent="0.25">
      <c r="A17" s="625" t="s">
        <v>1540</v>
      </c>
      <c r="B17" s="621">
        <f>IF(ISBLANK(I7),"",I7)</f>
        <v>381</v>
      </c>
    </row>
    <row r="18" spans="1:2" x14ac:dyDescent="0.25">
      <c r="A18" s="627" t="s">
        <v>1541</v>
      </c>
      <c r="B18" s="623">
        <f>IF(ISBLANK(J7),"",J7)</f>
        <v>661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59.3</v>
      </c>
      <c r="C6" s="614">
        <v>34.1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53.8</v>
      </c>
      <c r="C10" s="614">
        <v>35.200000000000003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</v>
      </c>
      <c r="C14" s="73">
        <v>39.6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617.32000000000005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1265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54860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487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27852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2432.94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615.98</v>
      </c>
      <c r="C5" s="611">
        <v>573.13</v>
      </c>
      <c r="D5" s="751">
        <v>50124</v>
      </c>
      <c r="E5" s="751">
        <v>33</v>
      </c>
      <c r="G5" s="358">
        <v>2014</v>
      </c>
      <c r="H5" s="70">
        <v>2592.11</v>
      </c>
      <c r="I5" s="55">
        <v>13.41</v>
      </c>
      <c r="J5" s="55">
        <v>2578.6999999999998</v>
      </c>
      <c r="K5" s="71">
        <v>1</v>
      </c>
    </row>
    <row r="6" spans="1:12" x14ac:dyDescent="0.25">
      <c r="A6" s="286">
        <v>2021</v>
      </c>
      <c r="B6" s="601">
        <v>617.32000000000005</v>
      </c>
      <c r="C6" s="612">
        <v>574.47</v>
      </c>
      <c r="D6" s="959">
        <v>43605</v>
      </c>
      <c r="E6" s="959">
        <v>33</v>
      </c>
      <c r="G6" s="480">
        <v>2017</v>
      </c>
      <c r="H6" s="212">
        <v>2658.13</v>
      </c>
      <c r="I6" s="58">
        <v>13.41</v>
      </c>
      <c r="J6" s="58">
        <v>2644.72</v>
      </c>
      <c r="K6" s="214">
        <v>1</v>
      </c>
    </row>
    <row r="7" spans="1:12" x14ac:dyDescent="0.25">
      <c r="A7" s="218">
        <v>2022</v>
      </c>
      <c r="B7" s="601">
        <v>617.32000000000005</v>
      </c>
      <c r="C7" s="612">
        <v>574.47</v>
      </c>
      <c r="D7" s="959">
        <v>49376</v>
      </c>
      <c r="E7" s="959">
        <v>37</v>
      </c>
      <c r="G7" s="482">
        <v>2020</v>
      </c>
      <c r="H7" s="72">
        <v>2432.94</v>
      </c>
      <c r="I7" s="61">
        <v>13.41</v>
      </c>
      <c r="J7" s="61">
        <v>2419.5300000000002</v>
      </c>
      <c r="K7" s="73">
        <v>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574.47</v>
      </c>
      <c r="D14" s="631">
        <f>A5</f>
        <v>2020</v>
      </c>
      <c r="E14" s="625">
        <f>IF(ISBLANK(D5),"",D5)</f>
        <v>50124</v>
      </c>
      <c r="F14" s="211"/>
      <c r="G14" s="634" t="s">
        <v>925</v>
      </c>
      <c r="H14" s="621">
        <f>IF(ISBLANK(J7),"",J7)</f>
        <v>2419.5300000000002</v>
      </c>
      <c r="I14" s="211"/>
      <c r="J14" s="211"/>
    </row>
    <row r="15" spans="1:12" x14ac:dyDescent="0.25">
      <c r="A15" s="870" t="s">
        <v>16</v>
      </c>
      <c r="B15" s="630">
        <f>IF(ISBLANK(B7),"",B7)</f>
        <v>617.32000000000005</v>
      </c>
      <c r="D15" s="632">
        <f t="shared" ref="D15:D16" si="0">A6</f>
        <v>2021</v>
      </c>
      <c r="E15" s="626">
        <f>IF(ISBLANK(D6),"",D6)</f>
        <v>43605</v>
      </c>
      <c r="F15" s="211"/>
      <c r="G15" s="635" t="s">
        <v>926</v>
      </c>
      <c r="H15" s="623">
        <f>IF(ISBLANK(I7),"",I7)</f>
        <v>13.41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49376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574.47</v>
      </c>
      <c r="F19" s="253"/>
      <c r="G19" s="634" t="s">
        <v>529</v>
      </c>
      <c r="H19" s="621">
        <f>IF(ISBLANK(J7),"",J7)</f>
        <v>2419.5300000000002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617.32000000000005</v>
      </c>
      <c r="F20" s="253"/>
      <c r="G20" s="635" t="s">
        <v>528</v>
      </c>
      <c r="H20" s="623">
        <f>IF(ISBLANK(I7),"",I7)</f>
        <v>13.41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0.2</v>
      </c>
      <c r="C5" s="1092">
        <v>54819</v>
      </c>
      <c r="D5" s="1093">
        <v>1199</v>
      </c>
      <c r="E5" s="1092">
        <v>27317</v>
      </c>
      <c r="F5" s="1093">
        <v>486</v>
      </c>
    </row>
    <row r="6" spans="1:9" x14ac:dyDescent="0.25">
      <c r="A6" s="218">
        <v>2021</v>
      </c>
      <c r="B6" s="1092">
        <v>0.3</v>
      </c>
      <c r="C6" s="1092">
        <v>54847</v>
      </c>
      <c r="D6" s="1093">
        <v>1244</v>
      </c>
      <c r="E6" s="1092">
        <v>27418</v>
      </c>
      <c r="F6" s="1093">
        <v>486</v>
      </c>
    </row>
    <row r="7" spans="1:9" x14ac:dyDescent="0.25">
      <c r="A7" s="219">
        <v>2022</v>
      </c>
      <c r="B7" s="73">
        <v>0.4</v>
      </c>
      <c r="C7" s="73">
        <v>54860</v>
      </c>
      <c r="D7" s="73">
        <v>1265</v>
      </c>
      <c r="E7" s="73">
        <v>27852</v>
      </c>
      <c r="F7" s="73">
        <v>487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36133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24982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11151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167280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132090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35190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19846</v>
      </c>
      <c r="C5" s="458">
        <v>17544</v>
      </c>
      <c r="D5" s="458">
        <v>2302</v>
      </c>
      <c r="E5" s="457">
        <v>90908</v>
      </c>
      <c r="F5" s="458">
        <v>83392</v>
      </c>
      <c r="G5" s="458">
        <v>7516</v>
      </c>
      <c r="H5" s="457">
        <v>4.8</v>
      </c>
      <c r="I5" s="763">
        <v>3.3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23705</v>
      </c>
      <c r="C6" s="458">
        <v>19697</v>
      </c>
      <c r="D6" s="458">
        <v>4008</v>
      </c>
      <c r="E6" s="457">
        <v>104392</v>
      </c>
      <c r="F6" s="458">
        <v>89214</v>
      </c>
      <c r="G6" s="458">
        <v>15178</v>
      </c>
      <c r="H6" s="457">
        <v>4.5</v>
      </c>
      <c r="I6" s="763">
        <v>3.8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36133</v>
      </c>
      <c r="C7" s="612">
        <v>24982</v>
      </c>
      <c r="D7" s="612">
        <v>11151</v>
      </c>
      <c r="E7" s="601">
        <v>167280</v>
      </c>
      <c r="F7" s="612">
        <v>132090</v>
      </c>
      <c r="G7" s="612">
        <v>35190</v>
      </c>
      <c r="H7" s="947">
        <v>5.3</v>
      </c>
      <c r="I7" s="948">
        <v>3.2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19846</v>
      </c>
      <c r="C14" s="674">
        <f t="shared" ref="C14:D14" si="0">IF(ISBLANK(C5),"",C5)</f>
        <v>17544</v>
      </c>
      <c r="D14" s="669">
        <f t="shared" si="0"/>
        <v>2302</v>
      </c>
      <c r="F14" s="884">
        <f>A5</f>
        <v>2020</v>
      </c>
      <c r="G14" s="674">
        <f>IF(ISBLANK(E5),"",E5)</f>
        <v>90908</v>
      </c>
      <c r="H14" s="674">
        <f t="shared" ref="H14:I16" si="1">IF(ISBLANK(F5),"",F5)</f>
        <v>83392</v>
      </c>
      <c r="I14" s="669">
        <f t="shared" si="1"/>
        <v>7516</v>
      </c>
      <c r="J14" s="756"/>
      <c r="K14" s="884">
        <f>A5</f>
        <v>2020</v>
      </c>
      <c r="L14" s="674">
        <f>IF(ISBLANK(H5),"",H5)</f>
        <v>4.8</v>
      </c>
      <c r="M14" s="669">
        <f>IF(ISBLANK(I5),"",I5)</f>
        <v>3.3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23705</v>
      </c>
      <c r="C15" s="879">
        <f t="shared" si="3"/>
        <v>19697</v>
      </c>
      <c r="D15" s="886">
        <f t="shared" si="3"/>
        <v>4008</v>
      </c>
      <c r="F15" s="890">
        <f t="shared" ref="F15:F16" si="4">A6</f>
        <v>2021</v>
      </c>
      <c r="G15" s="853">
        <f t="shared" ref="G15:G16" si="5">IF(ISBLANK(E6),"",E6)</f>
        <v>104392</v>
      </c>
      <c r="H15" s="853">
        <f t="shared" si="1"/>
        <v>89214</v>
      </c>
      <c r="I15" s="670">
        <f t="shared" si="1"/>
        <v>15178</v>
      </c>
      <c r="J15" s="211"/>
      <c r="K15" s="890">
        <f t="shared" ref="K15:K16" si="6">A6</f>
        <v>2021</v>
      </c>
      <c r="L15" s="853">
        <f t="shared" ref="L15:M16" si="7">IF(ISBLANK(H6),"",H6)</f>
        <v>4.5</v>
      </c>
      <c r="M15" s="670">
        <f t="shared" si="7"/>
        <v>3.8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36133</v>
      </c>
      <c r="C16" s="888">
        <f t="shared" si="3"/>
        <v>24982</v>
      </c>
      <c r="D16" s="889">
        <f t="shared" si="3"/>
        <v>11151</v>
      </c>
      <c r="F16" s="891">
        <f t="shared" si="4"/>
        <v>2022</v>
      </c>
      <c r="G16" s="676">
        <f t="shared" si="5"/>
        <v>167280</v>
      </c>
      <c r="H16" s="676">
        <f t="shared" si="1"/>
        <v>132090</v>
      </c>
      <c r="I16" s="671">
        <f t="shared" si="1"/>
        <v>35190</v>
      </c>
      <c r="J16" s="211"/>
      <c r="K16" s="891">
        <f t="shared" si="6"/>
        <v>2022</v>
      </c>
      <c r="L16" s="676">
        <f t="shared" si="7"/>
        <v>5.3</v>
      </c>
      <c r="M16" s="671">
        <f t="shared" si="7"/>
        <v>3.2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19846</v>
      </c>
      <c r="C22" s="674">
        <f t="shared" ref="C22:D22" si="8">IF(ISBLANK(C5),"",C5)</f>
        <v>17544</v>
      </c>
      <c r="D22" s="669">
        <f t="shared" si="8"/>
        <v>2302</v>
      </c>
      <c r="F22" s="884">
        <f>A5</f>
        <v>2020</v>
      </c>
      <c r="G22" s="674">
        <f>IF(ISBLANK(E5),"",E5)</f>
        <v>90908</v>
      </c>
      <c r="H22" s="674">
        <f t="shared" ref="H22:I24" si="9">IF(ISBLANK(F5),"",F5)</f>
        <v>83392</v>
      </c>
      <c r="I22" s="669">
        <f t="shared" si="9"/>
        <v>7516</v>
      </c>
      <c r="J22" s="756"/>
      <c r="K22" s="884">
        <f>A5</f>
        <v>2020</v>
      </c>
      <c r="L22" s="674">
        <f>IF(ISBLANK(H5),"",H5)</f>
        <v>4.8</v>
      </c>
      <c r="M22" s="669">
        <f>IF(ISBLANK(I5),"",I5)</f>
        <v>3.3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23705</v>
      </c>
      <c r="C23" s="853">
        <f t="shared" si="11"/>
        <v>19697</v>
      </c>
      <c r="D23" s="670">
        <f t="shared" si="11"/>
        <v>4008</v>
      </c>
      <c r="F23" s="890">
        <f t="shared" ref="F23:F24" si="12">A6</f>
        <v>2021</v>
      </c>
      <c r="G23" s="853">
        <f t="shared" ref="G23:G24" si="13">IF(ISBLANK(E6),"",E6)</f>
        <v>104392</v>
      </c>
      <c r="H23" s="853">
        <f t="shared" si="9"/>
        <v>89214</v>
      </c>
      <c r="I23" s="670">
        <f t="shared" si="9"/>
        <v>15178</v>
      </c>
      <c r="J23" s="211"/>
      <c r="K23" s="890">
        <f t="shared" ref="K23:K24" si="14">A6</f>
        <v>2021</v>
      </c>
      <c r="L23" s="853">
        <f t="shared" ref="L23:M24" si="15">IF(ISBLANK(H6),"",H6)</f>
        <v>4.5</v>
      </c>
      <c r="M23" s="670">
        <f t="shared" si="15"/>
        <v>3.8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36133</v>
      </c>
      <c r="C24" s="676">
        <f t="shared" si="11"/>
        <v>24982</v>
      </c>
      <c r="D24" s="671">
        <f t="shared" si="11"/>
        <v>11151</v>
      </c>
      <c r="F24" s="891">
        <f t="shared" si="12"/>
        <v>2022</v>
      </c>
      <c r="G24" s="676">
        <f t="shared" si="13"/>
        <v>167280</v>
      </c>
      <c r="H24" s="676">
        <f t="shared" si="9"/>
        <v>132090</v>
      </c>
      <c r="I24" s="671">
        <f t="shared" si="9"/>
        <v>35190</v>
      </c>
      <c r="J24" s="211"/>
      <c r="K24" s="891">
        <f t="shared" si="14"/>
        <v>2022</v>
      </c>
      <c r="L24" s="676">
        <f t="shared" si="15"/>
        <v>5.3</v>
      </c>
      <c r="M24" s="671">
        <f t="shared" si="15"/>
        <v>3.2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464</v>
      </c>
      <c r="C3" s="71">
        <v>245</v>
      </c>
      <c r="D3" s="71">
        <v>14.9</v>
      </c>
      <c r="F3" s="105" t="s">
        <v>537</v>
      </c>
      <c r="G3" s="97">
        <f>IF(ISBLANK(B3),"",B3)</f>
        <v>464</v>
      </c>
      <c r="H3" s="97">
        <f>IF(ISBLANK(B4),"",B4)</f>
        <v>572</v>
      </c>
      <c r="I3" s="97">
        <f>IF(ISBLANK(B5),"",B5)</f>
        <v>532</v>
      </c>
      <c r="J3" s="365"/>
    </row>
    <row r="4" spans="1:12" x14ac:dyDescent="0.25">
      <c r="A4" s="286">
        <v>2021</v>
      </c>
      <c r="B4" s="214">
        <v>572</v>
      </c>
      <c r="C4" s="214">
        <v>268</v>
      </c>
      <c r="D4" s="214">
        <v>12.5</v>
      </c>
      <c r="F4" s="130" t="s">
        <v>538</v>
      </c>
      <c r="G4" s="98">
        <f>IF(ISBLANK(C3),"",C3)</f>
        <v>245</v>
      </c>
      <c r="H4" s="98">
        <f>IF(ISBLANK(C4),"",C4)</f>
        <v>268</v>
      </c>
      <c r="I4" s="98">
        <f>IF(ISBLANK(C5),"",C5)</f>
        <v>342</v>
      </c>
      <c r="J4" s="365"/>
    </row>
    <row r="5" spans="1:12" x14ac:dyDescent="0.25">
      <c r="A5" s="218">
        <v>2022</v>
      </c>
      <c r="B5" s="168">
        <v>532</v>
      </c>
      <c r="C5" s="168">
        <v>342</v>
      </c>
      <c r="D5" s="168">
        <v>13.9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464</v>
      </c>
      <c r="H8" s="97">
        <f>IF(ISBLANK(B4),"",B4)</f>
        <v>572</v>
      </c>
      <c r="I8" s="97">
        <f>IF(ISBLANK(B5),"",B5)</f>
        <v>532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245</v>
      </c>
      <c r="H9" s="98">
        <f>IF(ISBLANK(C4),"",C4)</f>
        <v>268</v>
      </c>
      <c r="I9" s="98">
        <f>IF(ISBLANK(C5),"",C5)</f>
        <v>342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14.9</v>
      </c>
      <c r="H13" s="132">
        <f>IF(ISBLANK(D4),"",D4)</f>
        <v>12.5</v>
      </c>
      <c r="I13" s="132">
        <f>IF(ISBLANK(D5),"",D5)</f>
        <v>13.9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2577</v>
      </c>
      <c r="C4" s="110">
        <v>2750</v>
      </c>
      <c r="E4" s="29" t="s">
        <v>540</v>
      </c>
      <c r="F4" s="163">
        <f>B4/($B$22+$C$22)*100</f>
        <v>2.1761343005041334</v>
      </c>
      <c r="G4" s="163">
        <f>C4/($B$22+$C$22)*100</f>
        <v>2.3222232543214467</v>
      </c>
      <c r="J4" s="29" t="s">
        <v>540</v>
      </c>
      <c r="K4" s="163">
        <f>G4</f>
        <v>2.3222232543214467</v>
      </c>
    </row>
    <row r="5" spans="1:11" x14ac:dyDescent="0.25">
      <c r="A5" s="202" t="s">
        <v>541</v>
      </c>
      <c r="B5" s="212">
        <v>2635</v>
      </c>
      <c r="C5" s="160">
        <v>2747</v>
      </c>
      <c r="E5" s="29" t="s">
        <v>541</v>
      </c>
      <c r="F5" s="163">
        <f t="shared" ref="F5:G21" si="0">B5/($B$22+$C$22)*100</f>
        <v>2.225112100049822</v>
      </c>
      <c r="G5" s="163">
        <f t="shared" si="0"/>
        <v>2.3196899198621868</v>
      </c>
      <c r="J5" s="29" t="s">
        <v>541</v>
      </c>
      <c r="K5" s="163">
        <f t="shared" ref="K5:K21" si="1">G5</f>
        <v>2.3196899198621868</v>
      </c>
    </row>
    <row r="6" spans="1:11" x14ac:dyDescent="0.25">
      <c r="A6" s="202" t="s">
        <v>542</v>
      </c>
      <c r="B6" s="212">
        <v>2699</v>
      </c>
      <c r="C6" s="160">
        <v>2853</v>
      </c>
      <c r="E6" s="29" t="s">
        <v>542</v>
      </c>
      <c r="F6" s="163">
        <f t="shared" si="0"/>
        <v>2.2791565685140305</v>
      </c>
      <c r="G6" s="163">
        <f t="shared" si="0"/>
        <v>2.4092010707560312</v>
      </c>
      <c r="J6" s="29" t="s">
        <v>542</v>
      </c>
      <c r="K6" s="163">
        <f t="shared" si="1"/>
        <v>2.4092010707560312</v>
      </c>
    </row>
    <row r="7" spans="1:11" x14ac:dyDescent="0.25">
      <c r="A7" s="202" t="s">
        <v>543</v>
      </c>
      <c r="B7" s="212">
        <v>2913</v>
      </c>
      <c r="C7" s="160">
        <v>3011</v>
      </c>
      <c r="E7" s="29" t="s">
        <v>543</v>
      </c>
      <c r="F7" s="163">
        <f t="shared" si="0"/>
        <v>2.4598677599412264</v>
      </c>
      <c r="G7" s="163">
        <f t="shared" si="0"/>
        <v>2.5426233522770456</v>
      </c>
      <c r="J7" s="29" t="s">
        <v>543</v>
      </c>
      <c r="K7" s="163">
        <f t="shared" si="1"/>
        <v>2.5426233522770456</v>
      </c>
    </row>
    <row r="8" spans="1:11" x14ac:dyDescent="0.25">
      <c r="A8" s="202" t="s">
        <v>544</v>
      </c>
      <c r="B8" s="212">
        <v>2665</v>
      </c>
      <c r="C8" s="160">
        <v>2802</v>
      </c>
      <c r="E8" s="29" t="s">
        <v>544</v>
      </c>
      <c r="F8" s="163">
        <f t="shared" si="0"/>
        <v>2.2504454446424198</v>
      </c>
      <c r="G8" s="163">
        <f t="shared" si="0"/>
        <v>2.3661343849486158</v>
      </c>
      <c r="J8" s="29" t="s">
        <v>544</v>
      </c>
      <c r="K8" s="163">
        <f t="shared" si="1"/>
        <v>2.3661343849486158</v>
      </c>
    </row>
    <row r="9" spans="1:11" x14ac:dyDescent="0.25">
      <c r="A9" s="202" t="s">
        <v>545</v>
      </c>
      <c r="B9" s="212">
        <v>2779</v>
      </c>
      <c r="C9" s="160">
        <v>3129</v>
      </c>
      <c r="E9" s="29" t="s">
        <v>545</v>
      </c>
      <c r="F9" s="163">
        <f t="shared" si="0"/>
        <v>2.3467121540942903</v>
      </c>
      <c r="G9" s="163">
        <f t="shared" si="0"/>
        <v>2.6422678410079294</v>
      </c>
      <c r="J9" s="29" t="s">
        <v>545</v>
      </c>
      <c r="K9" s="163">
        <f t="shared" si="1"/>
        <v>2.6422678410079294</v>
      </c>
    </row>
    <row r="10" spans="1:11" x14ac:dyDescent="0.25">
      <c r="A10" s="202" t="s">
        <v>546</v>
      </c>
      <c r="B10" s="212">
        <v>3083</v>
      </c>
      <c r="C10" s="160">
        <v>3335</v>
      </c>
      <c r="E10" s="29" t="s">
        <v>546</v>
      </c>
      <c r="F10" s="163">
        <f t="shared" si="0"/>
        <v>2.6034233792992798</v>
      </c>
      <c r="G10" s="163">
        <f t="shared" si="0"/>
        <v>2.8162234738770993</v>
      </c>
      <c r="J10" s="29" t="s">
        <v>546</v>
      </c>
      <c r="K10" s="163">
        <f t="shared" si="1"/>
        <v>2.8162234738770993</v>
      </c>
    </row>
    <row r="11" spans="1:11" x14ac:dyDescent="0.25">
      <c r="A11" s="202" t="s">
        <v>547</v>
      </c>
      <c r="B11" s="212">
        <v>3523</v>
      </c>
      <c r="C11" s="160">
        <v>3809</v>
      </c>
      <c r="E11" s="29" t="s">
        <v>547</v>
      </c>
      <c r="F11" s="163">
        <f t="shared" si="0"/>
        <v>2.9749790999907111</v>
      </c>
      <c r="G11" s="163">
        <f t="shared" si="0"/>
        <v>3.2164903184401412</v>
      </c>
      <c r="J11" s="29" t="s">
        <v>547</v>
      </c>
      <c r="K11" s="163">
        <f t="shared" si="1"/>
        <v>3.2164903184401412</v>
      </c>
    </row>
    <row r="12" spans="1:11" x14ac:dyDescent="0.25">
      <c r="A12" s="202" t="s">
        <v>548</v>
      </c>
      <c r="B12" s="212">
        <v>3799</v>
      </c>
      <c r="C12" s="160">
        <v>4204</v>
      </c>
      <c r="E12" s="29" t="s">
        <v>548</v>
      </c>
      <c r="F12" s="163">
        <f t="shared" si="0"/>
        <v>3.2080458702426089</v>
      </c>
      <c r="G12" s="163">
        <f t="shared" si="0"/>
        <v>3.5500460222426762</v>
      </c>
      <c r="J12" s="29" t="s">
        <v>548</v>
      </c>
      <c r="K12" s="163">
        <f t="shared" si="1"/>
        <v>3.5500460222426762</v>
      </c>
    </row>
    <row r="13" spans="1:11" x14ac:dyDescent="0.25">
      <c r="A13" s="202" t="s">
        <v>549</v>
      </c>
      <c r="B13" s="212">
        <v>4025</v>
      </c>
      <c r="C13" s="160">
        <v>4180</v>
      </c>
      <c r="E13" s="29" t="s">
        <v>549</v>
      </c>
      <c r="F13" s="163">
        <f t="shared" si="0"/>
        <v>3.3988903995068447</v>
      </c>
      <c r="G13" s="163">
        <f t="shared" si="0"/>
        <v>3.5297793465685983</v>
      </c>
      <c r="J13" s="29" t="s">
        <v>549</v>
      </c>
      <c r="K13" s="163">
        <f t="shared" si="1"/>
        <v>3.5297793465685983</v>
      </c>
    </row>
    <row r="14" spans="1:11" x14ac:dyDescent="0.25">
      <c r="A14" s="202" t="s">
        <v>550</v>
      </c>
      <c r="B14" s="212">
        <v>4007</v>
      </c>
      <c r="C14" s="160">
        <v>3971</v>
      </c>
      <c r="E14" s="29" t="s">
        <v>550</v>
      </c>
      <c r="F14" s="163">
        <f t="shared" si="0"/>
        <v>3.3836903927512858</v>
      </c>
      <c r="G14" s="163">
        <f t="shared" si="0"/>
        <v>3.3532903792401689</v>
      </c>
      <c r="J14" s="29" t="s">
        <v>550</v>
      </c>
      <c r="K14" s="163">
        <f t="shared" si="1"/>
        <v>3.3532903792401689</v>
      </c>
    </row>
    <row r="15" spans="1:11" x14ac:dyDescent="0.25">
      <c r="A15" s="202" t="s">
        <v>551</v>
      </c>
      <c r="B15" s="212">
        <v>4633</v>
      </c>
      <c r="C15" s="160">
        <v>4475</v>
      </c>
      <c r="E15" s="29" t="s">
        <v>551</v>
      </c>
      <c r="F15" s="163">
        <f t="shared" si="0"/>
        <v>3.9123128499168223</v>
      </c>
      <c r="G15" s="163">
        <f t="shared" si="0"/>
        <v>3.7788905683958083</v>
      </c>
      <c r="J15" s="29" t="s">
        <v>551</v>
      </c>
      <c r="K15" s="163">
        <f t="shared" si="1"/>
        <v>3.7788905683958083</v>
      </c>
    </row>
    <row r="16" spans="1:11" x14ac:dyDescent="0.25">
      <c r="A16" s="202" t="s">
        <v>552</v>
      </c>
      <c r="B16" s="212">
        <v>5163</v>
      </c>
      <c r="C16" s="160">
        <v>4667</v>
      </c>
      <c r="E16" s="29" t="s">
        <v>552</v>
      </c>
      <c r="F16" s="163">
        <f t="shared" si="0"/>
        <v>4.3598686043860457</v>
      </c>
      <c r="G16" s="163">
        <f t="shared" si="0"/>
        <v>3.9410239737884329</v>
      </c>
      <c r="J16" s="29" t="s">
        <v>552</v>
      </c>
      <c r="K16" s="163">
        <f t="shared" si="1"/>
        <v>3.9410239737884329</v>
      </c>
    </row>
    <row r="17" spans="1:11" x14ac:dyDescent="0.25">
      <c r="A17" s="202" t="s">
        <v>553</v>
      </c>
      <c r="B17" s="212">
        <v>5241</v>
      </c>
      <c r="C17" s="160">
        <v>4466</v>
      </c>
      <c r="E17" s="29" t="s">
        <v>553</v>
      </c>
      <c r="F17" s="163">
        <f t="shared" si="0"/>
        <v>4.4257353003268003</v>
      </c>
      <c r="G17" s="163">
        <f t="shared" si="0"/>
        <v>3.7712905650180288</v>
      </c>
      <c r="J17" s="29" t="s">
        <v>553</v>
      </c>
      <c r="K17" s="163">
        <f t="shared" si="1"/>
        <v>3.7712905650180288</v>
      </c>
    </row>
    <row r="18" spans="1:11" x14ac:dyDescent="0.25">
      <c r="A18" s="202" t="s">
        <v>554</v>
      </c>
      <c r="B18" s="212">
        <v>4483</v>
      </c>
      <c r="C18" s="160">
        <v>3517</v>
      </c>
      <c r="E18" s="29" t="s">
        <v>554</v>
      </c>
      <c r="F18" s="163">
        <f t="shared" si="0"/>
        <v>3.7856461269538344</v>
      </c>
      <c r="G18" s="163">
        <f t="shared" si="0"/>
        <v>2.9699124310721916</v>
      </c>
      <c r="J18" s="29" t="s">
        <v>554</v>
      </c>
      <c r="K18" s="163">
        <f t="shared" si="1"/>
        <v>2.9699124310721916</v>
      </c>
    </row>
    <row r="19" spans="1:11" x14ac:dyDescent="0.25">
      <c r="A19" s="202" t="s">
        <v>555</v>
      </c>
      <c r="B19" s="212">
        <v>3035</v>
      </c>
      <c r="C19" s="160">
        <v>1899</v>
      </c>
      <c r="E19" s="29" t="s">
        <v>555</v>
      </c>
      <c r="F19" s="163">
        <f t="shared" si="0"/>
        <v>2.5628900279511235</v>
      </c>
      <c r="G19" s="163">
        <f t="shared" si="0"/>
        <v>1.6036007127114278</v>
      </c>
      <c r="J19" s="29" t="s">
        <v>555</v>
      </c>
      <c r="K19" s="163">
        <f t="shared" si="1"/>
        <v>1.6036007127114278</v>
      </c>
    </row>
    <row r="20" spans="1:11" x14ac:dyDescent="0.25">
      <c r="A20" s="202" t="s">
        <v>556</v>
      </c>
      <c r="B20" s="212">
        <v>2148</v>
      </c>
      <c r="C20" s="160">
        <v>1157</v>
      </c>
      <c r="E20" s="29" t="s">
        <v>556</v>
      </c>
      <c r="F20" s="163">
        <f t="shared" si="0"/>
        <v>1.8138674728299879</v>
      </c>
      <c r="G20" s="163">
        <f t="shared" si="0"/>
        <v>0.97702265645451392</v>
      </c>
      <c r="J20" s="29" t="s">
        <v>556</v>
      </c>
      <c r="K20" s="163">
        <f t="shared" si="1"/>
        <v>0.97702265645451392</v>
      </c>
    </row>
    <row r="21" spans="1:11" x14ac:dyDescent="0.25">
      <c r="A21" s="203" t="s">
        <v>557</v>
      </c>
      <c r="B21" s="72">
        <v>1443</v>
      </c>
      <c r="C21" s="111">
        <v>598</v>
      </c>
      <c r="E21" s="31" t="s">
        <v>557</v>
      </c>
      <c r="F21" s="163">
        <f t="shared" si="0"/>
        <v>1.2185338749039443</v>
      </c>
      <c r="G21" s="163">
        <f t="shared" si="0"/>
        <v>0.50497800221244549</v>
      </c>
      <c r="J21" s="31" t="s">
        <v>557</v>
      </c>
      <c r="K21" s="210">
        <f t="shared" si="1"/>
        <v>0.50497800221244549</v>
      </c>
    </row>
    <row r="22" spans="1:11" x14ac:dyDescent="0.25">
      <c r="A22" s="309" t="s">
        <v>16</v>
      </c>
      <c r="B22" s="121">
        <f>SUM(B4:B21)</f>
        <v>60851</v>
      </c>
      <c r="C22" s="124">
        <f>SUM(C4:C21)</f>
        <v>57570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8920</v>
      </c>
      <c r="C3" s="110">
        <v>5648</v>
      </c>
      <c r="E3" s="297" t="s">
        <v>709</v>
      </c>
      <c r="F3" s="71">
        <v>54.35</v>
      </c>
      <c r="G3" s="71">
        <v>57.54</v>
      </c>
      <c r="K3" s="122" t="s">
        <v>16</v>
      </c>
      <c r="L3" s="71">
        <v>2.59</v>
      </c>
      <c r="M3" s="71">
        <v>2.33</v>
      </c>
    </row>
    <row r="4" spans="1:16" x14ac:dyDescent="0.25">
      <c r="A4" s="202" t="s">
        <v>704</v>
      </c>
      <c r="B4" s="212">
        <v>10174</v>
      </c>
      <c r="C4" s="160">
        <v>6243</v>
      </c>
      <c r="E4" s="298" t="s">
        <v>710</v>
      </c>
      <c r="F4" s="214">
        <v>37.81</v>
      </c>
      <c r="G4" s="214">
        <v>33.11</v>
      </c>
      <c r="K4" s="215" t="s">
        <v>212</v>
      </c>
      <c r="L4" s="214">
        <v>2.59</v>
      </c>
      <c r="M4" s="214">
        <v>2.31</v>
      </c>
      <c r="N4" s="211"/>
    </row>
    <row r="5" spans="1:16" x14ac:dyDescent="0.25">
      <c r="A5" s="202" t="s">
        <v>705</v>
      </c>
      <c r="B5" s="212">
        <v>7519</v>
      </c>
      <c r="C5" s="160">
        <v>3661</v>
      </c>
      <c r="E5" s="298" t="s">
        <v>711</v>
      </c>
      <c r="F5" s="214">
        <v>6.21</v>
      </c>
      <c r="G5" s="214">
        <v>7.28</v>
      </c>
      <c r="K5" s="123" t="s">
        <v>213</v>
      </c>
      <c r="L5" s="73">
        <v>2.59</v>
      </c>
      <c r="M5" s="73">
        <v>2.35</v>
      </c>
      <c r="N5" s="211"/>
    </row>
    <row r="6" spans="1:16" x14ac:dyDescent="0.25">
      <c r="A6" s="202" t="s">
        <v>706</v>
      </c>
      <c r="B6" s="212">
        <v>6240</v>
      </c>
      <c r="C6" s="160">
        <v>3494</v>
      </c>
      <c r="E6" s="298" t="s">
        <v>712</v>
      </c>
      <c r="F6" s="214">
        <v>1.1499999999999999</v>
      </c>
      <c r="G6" s="214">
        <v>1.49</v>
      </c>
      <c r="K6" s="226"/>
      <c r="L6" s="164"/>
      <c r="M6" s="211"/>
    </row>
    <row r="7" spans="1:16" x14ac:dyDescent="0.25">
      <c r="A7" s="202" t="s">
        <v>707</v>
      </c>
      <c r="B7" s="212">
        <v>1904</v>
      </c>
      <c r="C7" s="160">
        <v>1288</v>
      </c>
      <c r="E7" s="299" t="s">
        <v>713</v>
      </c>
      <c r="F7" s="73">
        <v>0.48</v>
      </c>
      <c r="G7" s="73">
        <v>0.59</v>
      </c>
      <c r="K7" s="227"/>
      <c r="L7" s="211"/>
      <c r="M7" s="211"/>
    </row>
    <row r="8" spans="1:16" x14ac:dyDescent="0.25">
      <c r="A8" s="203" t="s">
        <v>708</v>
      </c>
      <c r="B8" s="72">
        <v>948</v>
      </c>
      <c r="C8" s="111">
        <v>761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26.77411708935767</v>
      </c>
      <c r="C13" s="301">
        <f>B3/SUM(B3:B8)*100</f>
        <v>24.982495448816692</v>
      </c>
      <c r="E13" s="217" t="s">
        <v>836</v>
      </c>
      <c r="F13" s="289">
        <f>IF(ISBLANK(F3),"",F3)</f>
        <v>54.35</v>
      </c>
      <c r="G13" s="289">
        <f>IF(ISBLANK(G3),"",G3)</f>
        <v>57.54</v>
      </c>
    </row>
    <row r="14" spans="1:16" x14ac:dyDescent="0.25">
      <c r="A14" s="220" t="s">
        <v>825</v>
      </c>
      <c r="B14" s="305">
        <f>C4/SUM(C3:C8)*100</f>
        <v>29.594690684996444</v>
      </c>
      <c r="C14" s="302">
        <f>B4/SUM(B3:B8)*100</f>
        <v>28.494608598235544</v>
      </c>
      <c r="E14" s="286" t="s">
        <v>837</v>
      </c>
      <c r="F14" s="290">
        <f t="shared" ref="F14:G17" si="0">IF(ISBLANK(F4),"",F4)</f>
        <v>37.81</v>
      </c>
      <c r="G14" s="290">
        <f t="shared" si="0"/>
        <v>33.11</v>
      </c>
    </row>
    <row r="15" spans="1:16" x14ac:dyDescent="0.25">
      <c r="A15" s="220" t="s">
        <v>826</v>
      </c>
      <c r="B15" s="305">
        <f>C5/SUM(C3:C8)*100</f>
        <v>17.354823417871536</v>
      </c>
      <c r="C15" s="302">
        <f>B5/SUM(B3:B8)*100</f>
        <v>21.058675255566449</v>
      </c>
      <c r="E15" s="286" t="s">
        <v>838</v>
      </c>
      <c r="F15" s="290">
        <f t="shared" si="0"/>
        <v>6.21</v>
      </c>
      <c r="G15" s="290">
        <f t="shared" si="0"/>
        <v>7.28</v>
      </c>
    </row>
    <row r="16" spans="1:16" x14ac:dyDescent="0.25">
      <c r="A16" s="220" t="s">
        <v>827</v>
      </c>
      <c r="B16" s="305">
        <f>C6/SUM(C3:C8)*100</f>
        <v>16.563166627162833</v>
      </c>
      <c r="C16" s="302">
        <f>B6/SUM(B3:B8)*100</f>
        <v>17.476543901414367</v>
      </c>
      <c r="E16" s="286" t="s">
        <v>839</v>
      </c>
      <c r="F16" s="290">
        <f t="shared" si="0"/>
        <v>1.1499999999999999</v>
      </c>
      <c r="G16" s="290">
        <f t="shared" si="0"/>
        <v>1.49</v>
      </c>
    </row>
    <row r="17" spans="1:18" x14ac:dyDescent="0.25">
      <c r="A17" s="220" t="s">
        <v>828</v>
      </c>
      <c r="B17" s="305">
        <f>C7/SUM(C3:C8)*100</f>
        <v>6.1057122540886466</v>
      </c>
      <c r="C17" s="302">
        <f>B7/SUM(B3:B8)*100</f>
        <v>5.3325864724828458</v>
      </c>
      <c r="E17" s="219" t="s">
        <v>840</v>
      </c>
      <c r="F17" s="291">
        <f t="shared" si="0"/>
        <v>0.48</v>
      </c>
      <c r="G17" s="291">
        <f t="shared" si="0"/>
        <v>0.59</v>
      </c>
    </row>
    <row r="18" spans="1:18" x14ac:dyDescent="0.25">
      <c r="A18" s="221" t="s">
        <v>829</v>
      </c>
      <c r="B18" s="306">
        <f>C8/SUM(C3:C8)*100</f>
        <v>3.6074899265228728</v>
      </c>
      <c r="C18" s="303">
        <f>B8/SUM(B3:B8)*100</f>
        <v>2.6550903234841057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26.77411708935767</v>
      </c>
      <c r="C22" s="301">
        <f>C13</f>
        <v>24.982495448816692</v>
      </c>
    </row>
    <row r="23" spans="1:18" x14ac:dyDescent="0.25">
      <c r="A23" s="220" t="s">
        <v>831</v>
      </c>
      <c r="B23" s="305">
        <f t="shared" ref="B23:C27" si="1">B14</f>
        <v>29.594690684996444</v>
      </c>
      <c r="C23" s="302">
        <f t="shared" si="1"/>
        <v>28.494608598235544</v>
      </c>
    </row>
    <row r="24" spans="1:18" x14ac:dyDescent="0.25">
      <c r="A24" s="307" t="s">
        <v>832</v>
      </c>
      <c r="B24" s="305">
        <f t="shared" si="1"/>
        <v>17.354823417871536</v>
      </c>
      <c r="C24" s="302">
        <f t="shared" si="1"/>
        <v>21.058675255566449</v>
      </c>
    </row>
    <row r="25" spans="1:18" x14ac:dyDescent="0.25">
      <c r="A25" s="220" t="s">
        <v>833</v>
      </c>
      <c r="B25" s="305">
        <f t="shared" si="1"/>
        <v>16.563166627162833</v>
      </c>
      <c r="C25" s="302">
        <f t="shared" si="1"/>
        <v>17.476543901414367</v>
      </c>
    </row>
    <row r="26" spans="1:18" x14ac:dyDescent="0.25">
      <c r="A26" s="220" t="s">
        <v>834</v>
      </c>
      <c r="B26" s="305">
        <f t="shared" si="1"/>
        <v>6.1057122540886466</v>
      </c>
      <c r="C26" s="302">
        <f t="shared" si="1"/>
        <v>5.3325864724828458</v>
      </c>
    </row>
    <row r="27" spans="1:18" x14ac:dyDescent="0.25">
      <c r="A27" s="308" t="s">
        <v>835</v>
      </c>
      <c r="B27" s="306">
        <f t="shared" si="1"/>
        <v>3.6074899265228728</v>
      </c>
      <c r="C27" s="303">
        <f t="shared" si="1"/>
        <v>2.6550903234841057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10617</v>
      </c>
      <c r="C34" s="110">
        <v>6005</v>
      </c>
      <c r="E34" s="297" t="s">
        <v>709</v>
      </c>
      <c r="F34" s="71">
        <v>57.54</v>
      </c>
      <c r="G34" s="211"/>
      <c r="K34" s="122" t="s">
        <v>16</v>
      </c>
      <c r="L34" s="71">
        <v>2.33</v>
      </c>
      <c r="M34" s="211"/>
    </row>
    <row r="35" spans="1:16" x14ac:dyDescent="0.25">
      <c r="A35" s="202" t="s">
        <v>704</v>
      </c>
      <c r="B35" s="212">
        <v>10003</v>
      </c>
      <c r="C35" s="160">
        <v>5391</v>
      </c>
      <c r="E35" s="298" t="s">
        <v>710</v>
      </c>
      <c r="F35" s="214">
        <v>33.11</v>
      </c>
      <c r="G35" s="211"/>
      <c r="K35" s="215" t="s">
        <v>212</v>
      </c>
      <c r="L35" s="214">
        <v>2.31</v>
      </c>
      <c r="M35" s="211"/>
      <c r="N35" s="29" t="s">
        <v>876</v>
      </c>
    </row>
    <row r="36" spans="1:16" x14ac:dyDescent="0.25">
      <c r="A36" s="202" t="s">
        <v>705</v>
      </c>
      <c r="B36" s="212">
        <v>5659</v>
      </c>
      <c r="C36" s="160">
        <v>2918</v>
      </c>
      <c r="E36" s="298" t="s">
        <v>711</v>
      </c>
      <c r="F36" s="214">
        <v>7.28</v>
      </c>
      <c r="G36" s="211"/>
      <c r="K36" s="123" t="s">
        <v>213</v>
      </c>
      <c r="L36" s="73">
        <v>2.35</v>
      </c>
      <c r="M36" s="211"/>
      <c r="N36" s="288">
        <v>2022</v>
      </c>
    </row>
    <row r="37" spans="1:16" x14ac:dyDescent="0.25">
      <c r="A37" s="202" t="s">
        <v>706</v>
      </c>
      <c r="B37" s="212">
        <v>4145</v>
      </c>
      <c r="C37" s="160">
        <v>2200</v>
      </c>
      <c r="E37" s="298" t="s">
        <v>712</v>
      </c>
      <c r="F37" s="214">
        <v>1.49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1367</v>
      </c>
      <c r="C38" s="160">
        <v>876</v>
      </c>
      <c r="E38" s="299" t="s">
        <v>713</v>
      </c>
      <c r="F38" s="73">
        <v>0.59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609</v>
      </c>
      <c r="C39" s="111">
        <v>523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33.523139619270921</v>
      </c>
      <c r="C44" s="301">
        <f>B34/SUM(B34:B39)*100</f>
        <v>32.768518518518519</v>
      </c>
      <c r="E44" s="217" t="s">
        <v>836</v>
      </c>
      <c r="F44" s="289">
        <f>IF(ISBLANK(F34),"",F34)</f>
        <v>57.54</v>
      </c>
    </row>
    <row r="45" spans="1:16" x14ac:dyDescent="0.25">
      <c r="A45" s="220" t="s">
        <v>825</v>
      </c>
      <c r="B45" s="305">
        <f>C35/SUM(C34:C39)*100</f>
        <v>30.095461396750959</v>
      </c>
      <c r="C45" s="302">
        <f>B35/SUM(B34:B39)*100</f>
        <v>30.873456790123456</v>
      </c>
      <c r="E45" s="286" t="s">
        <v>837</v>
      </c>
      <c r="F45" s="290">
        <f t="shared" ref="F45:F48" si="2">IF(ISBLANK(F35),"",F35)</f>
        <v>33.11</v>
      </c>
    </row>
    <row r="46" spans="1:16" x14ac:dyDescent="0.25">
      <c r="A46" s="220" t="s">
        <v>826</v>
      </c>
      <c r="B46" s="305">
        <f>C36/SUM(C34:C39)*100</f>
        <v>16.289845363702337</v>
      </c>
      <c r="C46" s="302">
        <f>B36/SUM(B34:B39)*100</f>
        <v>17.466049382716051</v>
      </c>
      <c r="E46" s="286" t="s">
        <v>838</v>
      </c>
      <c r="F46" s="290">
        <f t="shared" si="2"/>
        <v>7.28</v>
      </c>
    </row>
    <row r="47" spans="1:16" x14ac:dyDescent="0.25">
      <c r="A47" s="220" t="s">
        <v>827</v>
      </c>
      <c r="B47" s="305">
        <f>C37/SUM(C34:C39)*100</f>
        <v>12.281583207726232</v>
      </c>
      <c r="C47" s="302">
        <f>B37/SUM(B34:B39)*100</f>
        <v>12.793209876543211</v>
      </c>
      <c r="E47" s="286" t="s">
        <v>839</v>
      </c>
      <c r="F47" s="290">
        <f t="shared" si="2"/>
        <v>1.49</v>
      </c>
    </row>
    <row r="48" spans="1:16" x14ac:dyDescent="0.25">
      <c r="A48" s="220" t="s">
        <v>828</v>
      </c>
      <c r="B48" s="305">
        <f>C38/SUM(C34:C39)*100</f>
        <v>4.8903031318037176</v>
      </c>
      <c r="C48" s="302">
        <f>B38/SUM(B34:B39)*100</f>
        <v>4.2191358024691361</v>
      </c>
      <c r="E48" s="219" t="s">
        <v>840</v>
      </c>
      <c r="F48" s="291">
        <f t="shared" si="2"/>
        <v>0.59</v>
      </c>
    </row>
    <row r="49" spans="1:3" x14ac:dyDescent="0.25">
      <c r="A49" s="221" t="s">
        <v>829</v>
      </c>
      <c r="B49" s="306">
        <f>C39/SUM(C34:C39)*100</f>
        <v>2.919667280745827</v>
      </c>
      <c r="C49" s="303">
        <f>B39/SUM(B34:B39)*100</f>
        <v>1.8796296296296298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33.523139619270921</v>
      </c>
      <c r="C53" s="301">
        <f>C44</f>
        <v>32.768518518518519</v>
      </c>
    </row>
    <row r="54" spans="1:3" x14ac:dyDescent="0.25">
      <c r="A54" s="220" t="s">
        <v>831</v>
      </c>
      <c r="B54" s="305">
        <f t="shared" ref="B54:C54" si="3">B45</f>
        <v>30.095461396750959</v>
      </c>
      <c r="C54" s="302">
        <f t="shared" si="3"/>
        <v>30.873456790123456</v>
      </c>
    </row>
    <row r="55" spans="1:3" x14ac:dyDescent="0.25">
      <c r="A55" s="307" t="s">
        <v>832</v>
      </c>
      <c r="B55" s="305">
        <f t="shared" ref="B55:C55" si="4">B46</f>
        <v>16.289845363702337</v>
      </c>
      <c r="C55" s="302">
        <f t="shared" si="4"/>
        <v>17.466049382716051</v>
      </c>
    </row>
    <row r="56" spans="1:3" x14ac:dyDescent="0.25">
      <c r="A56" s="220" t="s">
        <v>833</v>
      </c>
      <c r="B56" s="305">
        <f t="shared" ref="B56:C56" si="5">B47</f>
        <v>12.281583207726232</v>
      </c>
      <c r="C56" s="302">
        <f t="shared" si="5"/>
        <v>12.793209876543211</v>
      </c>
    </row>
    <row r="57" spans="1:3" x14ac:dyDescent="0.25">
      <c r="A57" s="220" t="s">
        <v>834</v>
      </c>
      <c r="B57" s="305">
        <f t="shared" ref="B57:C57" si="6">B48</f>
        <v>4.8903031318037176</v>
      </c>
      <c r="C57" s="302">
        <f t="shared" si="6"/>
        <v>4.2191358024691361</v>
      </c>
    </row>
    <row r="58" spans="1:3" x14ac:dyDescent="0.25">
      <c r="A58" s="308" t="s">
        <v>835</v>
      </c>
      <c r="B58" s="306">
        <f t="shared" ref="B58:C58" si="7">B49</f>
        <v>2.919667280745827</v>
      </c>
      <c r="C58" s="303">
        <f t="shared" si="7"/>
        <v>1.8796296296296298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2024-04-25T06:18:32Z</dcterms:modified>
</cp:coreProperties>
</file>